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<sst xmlns="http://schemas.openxmlformats.org/spreadsheetml/2006/main" count="6316" uniqueCount="2914">
  <si>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</si>
  <si>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</si>
  <si>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</si>
  <si>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</si>
  <si>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</si>
  <si>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</si>
  <si>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</si>
  <si>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</si>
  <si>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</si>
  <si>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</si>
  <si>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</si>
  <si>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</si>
  <si>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</si>
  <si>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</si>
  <si>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</si>
  <si>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</si>
  <si>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</si>
  <si>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</si>
  <si>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</si>
  <si>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</si>
  <si>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</si>
  <si>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</si>
  <si>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</si>
  <si>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</si>
  <si>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</si>
  <si>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</si>
  <si>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</si>
  <si>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</si>
  <si>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</si>
  <si>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</si>
  <si>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</si>
  <si>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</si>
  <si>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</si>
  <si>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</si>
  <si>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</si>
  <si>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</si>
  <si>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</si>
  <si>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</si>
  <si>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</si>
  <si>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</si>
  <si>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</si>
  <si>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</si>
  <si>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</si>
  <si>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</si>
  <si>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</si>
  <si>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</si>
  <si>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</si>
  <si>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</si>
  <si>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</si>
  <si>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</si>
  <si>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</si>
  <si>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</si>
  <si>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</si>
  <si>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</si>
  <si>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</si>
  <si>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</si>
  <si>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</si>
  <si>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</si>
  <si>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</si>
  <si>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</si>
  <si>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</si>
  <si>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</si>
  <si>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</si>
  <si>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</si>
  <si>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</si>
  <si>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</si>
  <si>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</si>
  <si>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</si>
  <si>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</si>
  <si>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</si>
  <si>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</si>
  <si>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</si>
  <si>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</si>
  <si>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</si>
  <si>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</si>
  <si>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</si>
  <si>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</si>
  <si>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</si>
  <si>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</si>
  <si>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</si>
  <si>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</si>
  <si>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</si>
  <si>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</si>
  <si>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</si>
  <si>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</si>
  <si>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</si>
  <si>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</si>
  <si>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</si>
  <si>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</si>
  <si>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</si>
  <si>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</si>
  <si>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</si>
  <si>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</si>
  <si>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</si>
  <si>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</si>
  <si>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</si>
  <si>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</si>
  <si>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</si>
  <si>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</si>
  <si>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</si>
  <si>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</si>
  <si>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</si>
  <si>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</si>
  <si>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</si>
  <si>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</si>
  <si>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</si>
  <si>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</si>
  <si>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</si>
  <si>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</si>
  <si>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</si>
  <si>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</si>
  <si>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</si>
  <si>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</si>
  <si>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</si>
  <si>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</si>
  <si>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</si>
  <si>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</si>
  <si>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</si>
  <si>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</si>
  <si>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</si>
  <si>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</si>
  <si>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</si>
  <si>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</si>
  <si>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</si>
  <si>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</si>
  <si>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</si>
  <si>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</si>
  <si>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</si>
  <si>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</si>
  <si>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</si>
  <si>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</si>
  <si>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</si>
  <si>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</si>
  <si>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</si>
  <si>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</si>
  <si>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</si>
  <si>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</si>
  <si>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</si>
  <si>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</si>
  <si>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</si>
  <si>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</si>
  <si>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</si>
  <si>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</si>
  <si>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</si>
  <si>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</si>
  <si>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</si>
  <si>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</si>
  <si>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</si>
  <si>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</si>
  <si>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</si>
  <si>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</si>
  <si>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</si>
  <si>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</si>
  <si>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</si>
  <si>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</si>
  <si>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</si>
  <si>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</si>
  <si>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</si>
  <si>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</si>
  <si>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</si>
  <si>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</si>
  <si>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</si>
  <si>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</si>
  <si>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</si>
  <si>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</si>
  <si>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</si>
  <si>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</si>
  <si>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</si>
  <si>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</si>
  <si>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</si>
  <si>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</si>
  <si>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</si>
  <si>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</si>
  <si>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</si>
  <si>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</si>
  <si>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</si>
  <si>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</si>
  <si>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</si>
  <si>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</si>
  <si>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</si>
  <si>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</si>
  <si>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</si>
  <si>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</si>
  <si>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</si>
  <si>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</si>
  <si>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</si>
  <si>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</si>
  <si>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</si>
  <si>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</si>
  <si>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</si>
  <si>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</si>
  <si>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</si>
  <si>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</si>
  <si>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</si>
  <si>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</si>
  <si>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</si>
  <si>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</si>
  <si>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</si>
  <si>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</si>
  <si>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</si>
  <si>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</si>
  <si>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</si>
  <si>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</si>
  <si>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</si>
  <si>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</si>
  <si>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</si>
  <si>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</si>
  <si>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</si>
  <si>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</si>
  <si>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</si>
  <si>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</si>
  <si>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</si>
  <si>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</si>
  <si>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</si>
  <si>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</si>
  <si>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</si>
  <si>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</si>
  <si>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</si>
  <si>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</si>
  <si>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</si>
  <si>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</si>
  <si>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</si>
  <si>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</si>
  <si>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</si>
  <si>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</si>
  <si>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</si>
  <si>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</si>
  <si>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</si>
  <si>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</si>
  <si>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</si>
  <si>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</si>
  <si>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</si>
  <si>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</si>
  <si>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</si>
  <si>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</si>
  <si>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</si>
  <si>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</si>
  <si>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</si>
  <si>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</si>
  <si>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</si>
  <si>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</si>
  <si>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</si>
  <si>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</si>
  <si>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</si>
  <si>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</si>
  <si>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</si>
  <si>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</si>
  <si>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</si>
  <si>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</si>
  <si>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</si>
  <si>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</si>
  <si>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</si>
  <si>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</si>
  <si>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</si>
  <si>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</si>
  <si>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</si>
  <si>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</si>
  <si>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</si>
  <si>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</si>
  <si>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</si>
  <si>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</si>
  <si>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</si>
  <si>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</si>
  <si>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</si>
  <si>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</si>
  <si>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</si>
  <si>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</si>
  <si>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</si>
  <si>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</si>
  <si>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</si>
  <si>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</si>
  <si>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</si>
  <si>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</si>
  <si>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</si>
  <si>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</si>
  <si>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</si>
  <si>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</si>
  <si>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</si>
  <si>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</si>
  <si>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</si>
  <si>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</si>
  <si>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</si>
  <si>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</si>
  <si>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</si>
  <si>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</si>
  <si>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</si>
  <si>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</si>
  <si>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</si>
  <si>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</si>
  <si>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</si>
  <si>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</si>
  <si>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</si>
  <si>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</si>
  <si>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</si>
  <si>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</si>
  <si>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</si>
  <si>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</si>
  <si>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</si>
  <si>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</si>
  <si>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</si>
  <si>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</si>
  <si>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</si>
  <si>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</si>
  <si>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</si>
  <si>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</si>
  <si>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</si>
  <si>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</si>
  <si>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</si>
  <si>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</si>
  <si>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</si>
  <si>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</si>
  <si>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</si>
  <si>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</si>
  <si>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</si>
  <si>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</si>
  <si>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</si>
  <si>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</si>
  <si>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</si>
  <si>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</si>
  <si>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</si>
  <si>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</si>
  <si>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</si>
  <si>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</si>
  <si>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</si>
  <si>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</si>
  <si>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</si>
  <si>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</si>
  <si>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</si>
  <si>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</si>
  <si>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</si>
  <si>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</si>
  <si>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</si>
  <si>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</si>
  <si>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</si>
  <si>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</si>
  <si>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</si>
  <si>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</si>
  <si>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</si>
  <si>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</si>
  <si>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</si>
  <si>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</si>
  <si>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</si>
  <si>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</si>
  <si>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</si>
  <si>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</si>
  <si>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</si>
  <si>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</si>
  <si>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</si>
  <si>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</si>
  <si>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</si>
  <si>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</si>
  <si>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</si>
  <si>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</si>
  <si>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</si>
  <si>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</si>
  <si>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</si>
  <si>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</si>
  <si>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</si>
  <si>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</si>
  <si>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</si>
  <si>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</si>
  <si>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</si>
  <si>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</si>
  <si>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</si>
  <si>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</si>
  <si>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</si>
  <si>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</si>
  <si>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</si>
  <si>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</si>
  <si>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</si>
  <si>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</si>
  <si>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</si>
  <si>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</si>
  <si>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</si>
  <si>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</si>
  <si>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</si>
  <si>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</si>
  <si>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</si>
  <si>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</si>
  <si>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</si>
  <si>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</si>
  <si>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</si>
  <si>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</si>
  <si>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</si>
  <si>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</si>
  <si>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</si>
  <si>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</si>
  <si>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</si>
  <si>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</si>
  <si>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</si>
  <si>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</si>
  <si>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</si>
  <si>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</si>
  <si>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</si>
  <si>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</si>
  <si>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</si>
  <si>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</si>
  <si>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</si>
  <si>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</si>
  <si>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</si>
  <si>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</si>
  <si>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</si>
  <si>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</si>
  <si>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</si>
  <si>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</si>
  <si>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</si>
  <si>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</si>
  <si>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</si>
  <si>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</si>
  <si>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</si>
  <si>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</si>
  <si>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</si>
  <si>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</si>
  <si>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</si>
  <si>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</si>
  <si>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</si>
  <si>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</si>
  <si>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</si>
  <si>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</si>
  <si>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</si>
  <si>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</si>
  <si>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</si>
  <si>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</si>
  <si>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</si>
  <si>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</si>
  <si>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</si>
  <si>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</si>
  <si>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</si>
  <si>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</si>
  <si>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</si>
  <si>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</si>
  <si>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</si>
  <si>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</si>
  <si>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</si>
  <si>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</si>
  <si>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</si>
  <si>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</si>
  <si>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</si>
  <si>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</si>
  <si>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</si>
  <si>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</si>
  <si>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</si>
  <si>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</si>
  <si>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</si>
  <si>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</si>
  <si>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</si>
  <si>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</si>
  <si>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</si>
  <si>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</si>
  <si>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</si>
  <si>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</si>
  <si>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</si>
  <si>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</si>
  <si>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</si>
  <si>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</si>
  <si>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</si>
  <si>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</si>
  <si>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</si>
  <si>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</si>
  <si>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</si>
  <si>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</si>
  <si>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</si>
  <si>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</si>
  <si>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</si>
  <si>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</si>
  <si>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</si>
  <si>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</si>
  <si>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</si>
  <si>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</si>
  <si>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</si>
  <si>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</si>
  <si>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</si>
  <si>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</si>
  <si>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</si>
  <si>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</si>
  <si>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</si>
  <si>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</si>
  <si>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</si>
  <si>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</si>
  <si>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</si>
  <si>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</si>
  <si>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</si>
  <si>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</si>
  <si>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</si>
  <si>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</si>
  <si>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</si>
  <si>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</si>
  <si>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</si>
  <si>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</si>
  <si>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</si>
  <si>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</si>
  <si>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</si>
  <si>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</si>
  <si>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</si>
  <si>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</si>
  <si>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</si>
  <si>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</si>
  <si>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</si>
  <si>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</si>
  <si>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</si>
  <si>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</si>
  <si>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</si>
  <si>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</si>
  <si>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</si>
  <si>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</si>
  <si>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</si>
  <si>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</si>
  <si>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</si>
  <si>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</si>
  <si>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</si>
  <si>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</si>
  <si>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</si>
  <si>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</si>
  <si>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</si>
  <si>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</si>
  <si>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</si>
  <si>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</si>
  <si>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</si>
  <si>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</si>
  <si>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</si>
  <si>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</si>
  <si>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</si>
  <si>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</si>
  <si>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</si>
  <si>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</si>
  <si>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</si>
  <si>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</si>
  <si>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</si>
  <si>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</si>
  <si>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</si>
  <si>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</si>
  <si>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</si>
  <si>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</si>
  <si>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</si>
  <si>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</si>
  <si>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</si>
  <si>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</si>
  <si>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</si>
  <si>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</si>
  <si>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</si>
  <si>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</si>
  <si>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</si>
  <si>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</si>
  <si>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</si>
  <si>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</si>
  <si>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</si>
  <si>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</si>
  <si>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</si>
  <si>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</si>
  <si>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</si>
  <si>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</si>
  <si>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</si>
  <si>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</si>
  <si>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</si>
  <si>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</si>
  <si>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</si>
  <si>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</si>
  <si>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</si>
  <si>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</si>
  <si>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</si>
  <si>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</si>
  <si>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</si>
  <si>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</si>
  <si>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</si>
  <si>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</si>
  <si>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</si>
  <si>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</si>
  <si>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</si>
  <si>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</si>
  <si>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</si>
  <si>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</si>
  <si>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</si>
  <si>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</si>
  <si>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</si>
  <si>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</si>
  <si>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</si>
  <si>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</si>
  <si>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</si>
  <si>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</si>
  <si>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</si>
  <si>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</si>
  <si>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</si>
  <si>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</si>
  <si>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</si>
  <si>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</si>
  <si>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</si>
  <si>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</si>
  <si>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</si>
  <si>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</si>
  <si>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</si>
  <si>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</si>
  <si>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</si>
  <si>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</si>
  <si>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</si>
  <si>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</si>
  <si>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</si>
  <si>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</si>
  <si>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</si>
  <si>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</si>
  <si>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</si>
  <si>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</si>
  <si>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</si>
  <si>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</si>
  <si>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</si>
  <si>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</si>
  <si>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</si>
  <si>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</si>
  <si>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</si>
  <si>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</si>
  <si>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</si>
  <si>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</si>
  <si>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</si>
  <si>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</si>
  <si>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</si>
  <si>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</si>
  <si>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</si>
  <si>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</si>
  <si>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</si>
  <si>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</si>
  <si>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</si>
  <si>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</si>
  <si>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</si>
  <si>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</si>
  <si>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</si>
  <si>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</si>
  <si>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</si>
  <si>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</si>
  <si>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</si>
  <si>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</si>
  <si>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</si>
  <si>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</si>
  <si>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</si>
  <si>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</si>
  <si>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</si>
  <si>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</si>
  <si>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</si>
  <si>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</si>
  <si>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</si>
  <si>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</si>
  <si>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</si>
  <si>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</si>
  <si>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</si>
  <si>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</si>
  <si>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</si>
  <si>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</si>
  <si>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</si>
  <si>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</si>
  <si>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</si>
  <si>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</si>
  <si>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</si>
  <si>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</si>
  <si>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</si>
  <si>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</si>
  <si>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</si>
  <si>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</si>
  <si>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</si>
  <si>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</si>
  <si>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</si>
  <si>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</si>
  <si>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</si>
  <si>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</si>
  <si>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</si>
  <si>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</si>
  <si>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</si>
  <si>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</si>
  <si>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</si>
  <si>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</si>
  <si>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</si>
  <si>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</si>
  <si>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</si>
  <si>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</si>
  <si>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</si>
  <si>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</si>
  <si>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</si>
  <si>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</si>
  <si>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</si>
  <si>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</si>
  <si>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</si>
  <si>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</si>
  <si>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</si>
  <si>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</si>
  <si>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</si>
  <si>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</si>
  <si>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</si>
  <si>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</si>
  <si>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</si>
  <si>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</si>
  <si>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</si>
  <si>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</si>
  <si>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</si>
  <si>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</si>
  <si>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</si>
  <si>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</si>
  <si>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</si>
  <si>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</si>
  <si>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</si>
  <si>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</si>
  <si>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</si>
  <si>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</si>
  <si>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</si>
  <si>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</si>
  <si>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</si>
  <si>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</si>
  <si>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</si>
  <si>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</si>
  <si>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</si>
  <si>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</si>
  <si>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</si>
  <si>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</si>
  <si>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</si>
  <si>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</si>
  <si>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</si>
  <si>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</si>
  <si>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</si>
  <si>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</si>
  <si>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</si>
  <si>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</si>
  <si>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</si>
  <si>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</si>
  <si>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</si>
  <si>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</si>
  <si>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</si>
  <si>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</si>
  <si>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</si>
  <si>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</si>
  <si>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</si>
  <si>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</si>
  <si>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</si>
  <si>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</si>
  <si>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</si>
  <si>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</si>
  <si>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</si>
  <si>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</si>
  <si>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</si>
  <si>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</si>
  <si>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</si>
  <si>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</si>
  <si>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</si>
  <si>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</si>
  <si>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</si>
  <si>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</si>
  <si>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</si>
  <si>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</si>
  <si>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</si>
  <si>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</si>
  <si>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</si>
  <si>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</si>
  <si>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</si>
  <si>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</si>
  <si>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</si>
  <si>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</si>
  <si>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</si>
  <si>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</si>
  <si>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</si>
  <si>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</si>
  <si>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</si>
  <si>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</si>
  <si>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</si>
  <si>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</si>
  <si>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</si>
  <si>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</si>
  <si>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</si>
  <si>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</si>
  <si>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</si>
  <si>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</si>
  <si>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</si>
  <si>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</si>
  <si>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</si>
  <si>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</si>
  <si>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</si>
  <si>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</si>
  <si>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</si>
  <si>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</si>
  <si>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</si>
  <si>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</si>
  <si>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</si>
  <si>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</si>
  <si>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</si>
  <si>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</si>
  <si>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</si>
  <si>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</si>
  <si>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</si>
  <si>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</si>
  <si>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</si>
  <si>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</si>
  <si>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</si>
  <si>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</si>
  <si>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</si>
  <si>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</si>
  <si>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</si>
  <si>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</si>
  <si>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</si>
  <si>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</si>
  <si>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</si>
  <si>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</si>
  <si>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</si>
  <si>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</si>
  <si>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</si>
  <si>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</si>
  <si>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</si>
  <si>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</si>
  <si>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</si>
  <si>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</si>
  <si>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</si>
  <si>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</si>
  <si>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</si>
  <si>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</si>
  <si>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</si>
  <si>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</si>
  <si>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</si>
  <si>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</si>
  <si>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</si>
  <si>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</si>
  <si>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</si>
  <si>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</si>
  <si>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</si>
  <si>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</si>
  <si>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</si>
  <si>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</si>
  <si>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</si>
  <si>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</si>
  <si>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</si>
  <si>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</si>
  <si>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</si>
  <si>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</si>
  <si>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</si>
  <si>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</si>
  <si>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</si>
  <si>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</si>
  <si>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</si>
  <si>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</si>
  <si>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</si>
  <si>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</si>
  <si>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</si>
  <si>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</si>
  <si>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</si>
  <si>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</si>
  <si>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</si>
  <si>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</si>
  <si>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</si>
  <si>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</si>
  <si>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</si>
  <si>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</si>
  <si>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</si>
  <si>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</si>
  <si>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</si>
  <si>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</si>
  <si>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</si>
  <si>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</si>
  <si>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</si>
  <si>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</si>
  <si>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</si>
  <si>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</si>
  <si>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</si>
  <si>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</si>
  <si>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</si>
  <si>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</si>
  <si>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</si>
  <si>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</si>
  <si>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</si>
  <si>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</si>
  <si>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</si>
  <si>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</si>
  <si>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</si>
  <si>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</si>
  <si>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</si>
  <si>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</si>
  <si>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</si>
  <si>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</si>
  <si>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</si>
  <si>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</si>
  <si>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</si>
  <si>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</si>
  <si>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</si>
  <si>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</si>
  <si>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</si>
  <si>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</si>
  <si>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</si>
  <si>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</si>
  <si>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</si>
  <si>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</si>
  <si>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</si>
  <si>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</si>
  <si>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</si>
  <si>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</si>
  <si>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</si>
  <si>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</si>
  <si>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</si>
  <si>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</si>
  <si>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</si>
  <si>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</si>
  <si>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</si>
  <si>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</si>
  <si>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</si>
  <si>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</si>
  <si>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</si>
  <si>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</si>
  <si>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</si>
  <si>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</si>
  <si>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</si>
  <si>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</si>
  <si>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</si>
  <si>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</si>
  <si>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</si>
  <si>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</si>
  <si>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</si>
  <si>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</si>
  <si>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</si>
  <si>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</si>
  <si>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</si>
  <si>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</si>
  <si>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</si>
  <si>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</si>
  <si>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</si>
  <si>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</si>
  <si>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</si>
  <si>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</si>
  <si>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</si>
  <si>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</si>
  <si>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</si>
  <si>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</si>
  <si>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</si>
  <si>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</si>
  <si>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</si>
  <si>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</si>
  <si>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</si>
  <si>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</si>
  <si>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</si>
  <si>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</si>
  <si>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</si>
  <si>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</si>
  <si>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</si>
  <si>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</si>
  <si>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</si>
  <si>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</si>
  <si>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</si>
  <si>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</si>
  <si>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</si>
  <si>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</si>
  <si>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</si>
  <si>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</si>
  <si>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</si>
  <si>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</si>
  <si>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</si>
  <si>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</si>
  <si>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</si>
  <si>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</si>
  <si>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</si>
  <si>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</si>
  <si>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</si>
  <si>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</si>
  <si>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</si>
  <si>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</si>
  <si>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</si>
  <si>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</si>
  <si>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</si>
  <si>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</si>
  <si>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</si>
  <si>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</si>
  <si>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</si>
  <si>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</si>
  <si>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</si>
  <si>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</si>
  <si>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</si>
  <si>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</si>
  <si>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</si>
  <si>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</si>
  <si>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</si>
  <si>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</si>
  <si>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</si>
  <si>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</si>
  <si>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</si>
  <si>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</si>
  <si>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</si>
  <si>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</si>
  <si>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</si>
  <si>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</si>
  <si>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</si>
  <si>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</si>
  <si>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</si>
  <si>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</si>
  <si>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</si>
  <si>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</si>
  <si>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</si>
  <si>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</si>
  <si>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</si>
  <si>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</si>
  <si>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</si>
  <si>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</si>
  <si>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</si>
  <si>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</si>
  <si>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</si>
  <si>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</si>
  <si>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</si>
  <si>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</si>
  <si>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</si>
  <si>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</si>
  <si>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</si>
  <si>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</si>
  <si>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</si>
  <si>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</si>
  <si>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</si>
  <si>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</si>
  <si>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</si>
  <si>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</si>
  <si>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</si>
  <si>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</si>
  <si>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</si>
  <si>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</si>
  <si>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</si>
  <si>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</si>
  <si>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</si>
  <si>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</si>
  <si>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</si>
  <si>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</si>
  <si>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</si>
  <si>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</si>
  <si>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</si>
  <si>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</si>
  <si>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</si>
  <si>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</si>
  <si>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</si>
  <si>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</si>
  <si>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</si>
  <si>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</si>
  <si>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</si>
  <si>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</si>
  <si>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</si>
  <si>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</si>
  <si>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</si>
  <si>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</si>
  <si>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</si>
  <si>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</si>
  <si>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</si>
  <si>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</si>
  <si>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</si>
  <si>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</si>
  <si>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</si>
  <si>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</si>
  <si>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</si>
  <si>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</si>
  <si>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</si>
  <si>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</si>
  <si>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</si>
  <si>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</si>
  <si>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</si>
  <si>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</si>
  <si>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</si>
  <si>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</si>
  <si>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</si>
  <si>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</si>
  <si>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</si>
  <si>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</si>
  <si>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</si>
  <si>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</si>
  <si>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</si>
  <si>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</si>
  <si>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</si>
  <si>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</si>
  <si>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</si>
  <si>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</si>
  <si>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</si>
  <si>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</si>
  <si>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</si>
  <si>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</si>
  <si>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</si>
  <si>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</si>
  <si>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</si>
  <si>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</si>
  <si>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</si>
  <si>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</si>
  <si>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</si>
  <si>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</si>
  <si>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</si>
  <si>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</si>
  <si>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</si>
  <si>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</si>
  <si>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</si>
  <si>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</si>
  <si>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</si>
  <si>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</si>
  <si>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</si>
  <si>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</si>
  <si>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</si>
  <si>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</si>
  <si>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</si>
  <si>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</si>
  <si>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</si>
  <si>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</si>
  <si>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</si>
  <si>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</si>
  <si>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</si>
  <si>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</si>
  <si>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</si>
  <si>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</si>
  <si>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</si>
  <si>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</si>
  <si>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</si>
  <si>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</si>
  <si>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</si>
  <si>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</si>
  <si>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</si>
  <si>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</si>
  <si>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</si>
  <si>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</si>
  <si>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</si>
  <si>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</si>
  <si>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</si>
  <si>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</si>
  <si>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</si>
  <si>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</si>
  <si>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</si>
  <si>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</si>
  <si>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</si>
  <si>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</si>
  <si>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</si>
  <si>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</si>
  <si>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</si>
  <si>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</si>
  <si>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</si>
  <si>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</si>
  <si>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</si>
  <si>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</si>
  <si>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</si>
  <si>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</si>
  <si>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</si>
  <si>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</si>
  <si>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</si>
  <si>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</si>
  <si>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</si>
  <si>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</si>
  <si>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</si>
  <si>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</si>
  <si>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</si>
  <si>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</si>
  <si>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</si>
  <si>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</si>
  <si>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</si>
  <si>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</si>
  <si>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</si>
  <si>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</si>
  <si>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</si>
  <si>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</si>
  <si>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</si>
  <si>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</si>
  <si>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</si>
  <si>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</si>
  <si>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</si>
  <si>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</si>
  <si>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</si>
  <si>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</si>
  <si>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</si>
  <si>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</si>
  <si>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</si>
  <si>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</si>
  <si>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</si>
  <si>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</si>
  <si>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</si>
  <si>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</si>
  <si>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</si>
  <si>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</si>
  <si>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</si>
  <si>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</si>
  <si>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</si>
  <si>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</si>
  <si>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</si>
  <si>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</si>
  <si>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</si>
  <si>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</si>
  <si>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</si>
  <si>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</si>
  <si>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</si>
  <si>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</si>
  <si>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</si>
  <si>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</si>
  <si>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</si>
  <si>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</si>
  <si>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</si>
  <si>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</si>
  <si>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</si>
  <si>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</si>
  <si>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</si>
  <si>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</si>
  <si>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</si>
  <si>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</si>
  <si>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</si>
  <si>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</si>
  <si>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</si>
  <si>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</si>
  <si>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</si>
  <si>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</si>
  <si>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</si>
  <si>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</si>
  <si>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</si>
  <si>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</si>
  <si>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</si>
  <si>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</si>
  <si>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</si>
  <si>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</si>
  <si>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</si>
  <si>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</si>
  <si>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</si>
  <si>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</si>
  <si>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</si>
  <si>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</si>
  <si>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</si>
  <si>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</si>
  <si>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</si>
  <si>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</si>
  <si>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</si>
  <si>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</si>
  <si>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</si>
  <si>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</si>
  <si>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</si>
  <si>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</si>
  <si>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</si>
  <si>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</si>
  <si>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</si>
  <si>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</si>
  <si>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</si>
  <si>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</si>
  <si>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</si>
  <si>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</si>
  <si>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</si>
  <si>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</si>
  <si>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</si>
  <si>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</si>
  <si>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</si>
  <si>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</si>
  <si>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</si>
  <si>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</si>
  <si>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</si>
  <si>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</si>
  <si>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</si>
  <si>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</si>
  <si>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</si>
  <si>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</si>
  <si>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</si>
  <si>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</si>
  <si>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</si>
  <si>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</si>
  <si>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</si>
  <si>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</si>
  <si>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</si>
  <si>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</si>
  <si>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</si>
  <si>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</si>
  <si>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</si>
  <si>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</si>
  <si>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</si>
  <si>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</si>
  <si>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</si>
  <si>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</si>
  <si>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</si>
  <si>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</si>
  <si>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</si>
  <si>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</si>
  <si>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</si>
  <si>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</si>
  <si>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</si>
  <si>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</si>
  <si>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</si>
  <si>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</si>
  <si>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</si>
  <si>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</si>
  <si>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</si>
  <si>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</si>
  <si>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</si>
  <si>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</si>
  <si>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</si>
  <si>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</si>
  <si>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</si>
  <si>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</si>
  <si>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</si>
  <si>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</si>
  <si>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</si>
  <si>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</si>
  <si>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</si>
  <si>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</si>
  <si>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</si>
  <si>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</si>
  <si>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</si>
  <si>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</si>
  <si>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</si>
  <si>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</si>
  <si>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</si>
  <si>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</si>
  <si>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</si>
  <si>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</si>
  <si>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</si>
  <si>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</si>
  <si>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</si>
  <si>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</si>
  <si>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</si>
  <si>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</si>
  <si>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</si>
  <si>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</si>
  <si>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</si>
  <si>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</si>
  <si>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</si>
  <si>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</si>
  <si>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</si>
  <si>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</si>
  <si>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</si>
  <si>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</si>
  <si>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</si>
  <si>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</si>
  <si>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</si>
  <si>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</si>
  <si>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</si>
  <si>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</si>
  <si>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</si>
  <si>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</si>
  <si>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</si>
  <si>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</si>
  <si>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</si>
  <si>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</si>
  <si>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</si>
  <si>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</si>
  <si>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</si>
  <si>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</si>
  <si>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</si>
  <si>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</si>
  <si>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</si>
  <si>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</si>
  <si>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</si>
  <si>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</si>
  <si>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</si>
  <si>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</si>
  <si>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</si>
  <si>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</si>
  <si>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</si>
  <si>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</si>
  <si>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</si>
  <si>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</si>
  <si>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</si>
  <si>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</si>
  <si>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</si>
  <si>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</si>
  <si>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</si>
  <si>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</si>
  <si>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</si>
  <si>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</si>
  <si>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</si>
  <si>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</si>
  <si>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</si>
  <si>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</si>
  <si>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</si>
  <si>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</si>
  <si>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</si>
  <si>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</si>
  <si>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</si>
  <si>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</si>
  <si>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</si>
  <si>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</si>
  <si>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</si>
  <si>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</si>
  <si>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</si>
  <si>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</si>
  <si>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</si>
  <si>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</si>
  <si>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</si>
  <si>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</si>
  <si>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</si>
  <si>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</si>
  <si>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</si>
  <si>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</si>
  <si>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</si>
  <si>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</si>
  <si>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</si>
  <si>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</si>
  <si>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</si>
  <si>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</si>
  <si>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</si>
  <si>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</si>
  <si>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</si>
  <si>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</si>
  <si>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</si>
  <si>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</si>
  <si>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</si>
  <si>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</si>
  <si>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</si>
  <si>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</si>
  <si>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</si>
  <si>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</si>
  <si>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</si>
  <si>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</si>
  <si>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</si>
  <si>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</si>
  <si>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</si>
  <si>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</si>
  <si>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</si>
  <si>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</si>
  <si>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</si>
  <si>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</si>
  <si>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</si>
  <si>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</si>
  <si>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</si>
  <si>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</si>
  <si>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</si>
  <si>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</si>
  <si>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</si>
  <si>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</si>
  <si>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</si>
  <si>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</si>
  <si>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</si>
  <si>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</si>
  <si>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</si>
  <si>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</si>
  <si>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</si>
  <si>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</si>
  <si>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</si>
  <si>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</si>
  <si>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</si>
  <si>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</si>
  <si>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</si>
  <si>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</si>
  <si>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</si>
  <si>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</si>
  <si>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</si>
  <si>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</si>
  <si>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</si>
  <si>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</si>
  <si>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</si>
  <si>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</si>
  <si>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</si>
  <si>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</si>
  <si>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</si>
  <si>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</si>
  <si>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</si>
  <si>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</si>
  <si>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</si>
  <si>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</si>
  <si>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</si>
  <si>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</si>
  <si>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</si>
  <si>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</si>
  <si>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</si>
  <si>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</si>
  <si>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</si>
  <si>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</si>
  <si>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</si>
  <si>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</si>
  <si>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</si>
  <si>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</si>
  <si>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</si>
  <si>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</si>
  <si>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</si>
  <si>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</si>
  <si>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</si>
  <si>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</si>
  <si>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</si>
  <si>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</si>
  <si>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</si>
  <si>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</si>
  <si>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</si>
  <si>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</si>
  <si>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</si>
  <si>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</si>
  <si>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</si>
  <si>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</si>
  <si>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</si>
  <si>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</si>
  <si>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</si>
  <si>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</si>
  <si>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</si>
  <si>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</si>
  <si>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</si>
  <si>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</si>
  <si>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</si>
  <si>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</si>
  <si>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</si>
  <si>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</si>
  <si>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</si>
  <si>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</si>
  <si>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</si>
  <si>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</si>
  <si>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</si>
  <si>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</si>
  <si>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</si>
  <si>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</si>
  <si>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</si>
  <si>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</si>
  <si>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</si>
  <si>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</si>
  <si>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</si>
  <si>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</si>
  <si>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</si>
  <si>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</si>
  <si>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</si>
  <si>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</si>
  <si>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</si>
  <si>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</si>
  <si>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</si>
  <si>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</si>
  <si>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</si>
  <si>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</si>
  <si>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</si>
  <si>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</si>
  <si>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</si>
  <si>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</si>
  <si>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</si>
  <si>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</si>
  <si>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</si>
  <si>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</si>
  <si>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</si>
  <si>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</si>
  <si>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</si>
  <si>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</si>
  <si>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</si>
  <si>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</si>
  <si>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</si>
  <si>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</si>
  <si>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</si>
  <si>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</si>
  <si>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</si>
  <si>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</si>
  <si>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</si>
  <si>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</si>
  <si>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</si>
  <si>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</si>
  <si>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</si>
  <si>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</si>
  <si>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</si>
  <si>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</si>
  <si>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</si>
  <si>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</si>
  <si>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</si>
  <si>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</si>
  <si>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</si>
  <si>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</si>
  <si>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</si>
  <si>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</si>
  <si>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</si>
  <si>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</si>
  <si>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</si>
  <si>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</si>
  <si>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</si>
  <si>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</si>
  <si>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</si>
  <si>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</si>
  <si>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</si>
  <si>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</si>
  <si>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</si>
  <si>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</si>
  <si>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</si>
  <si>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</si>
  <si>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</si>
  <si>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</si>
  <si>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</si>
  <si>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</si>
  <si>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</si>
  <si>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</si>
  <si>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</si>
  <si>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</si>
  <si>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</si>
  <si>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</si>
  <si>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</si>
  <si>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</si>
  <si>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</si>
  <si>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</si>
  <si>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</si>
  <si>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</si>
  <si>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</si>
  <si>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</si>
  <si>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</si>
  <si>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</si>
  <si>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</si>
  <si>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</si>
  <si>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</si>
  <si>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</si>
  <si>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</si>
  <si>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</si>
  <si>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</si>
  <si>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</si>
  <si>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</si>
  <si>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</si>
  <si>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</si>
  <si>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</si>
  <si>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</si>
  <si>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</si>
  <si>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</si>
  <si>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</si>
  <si>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</si>
  <si>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</si>
  <si>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</si>
  <si>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</si>
  <si>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</si>
  <si>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</si>
  <si>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</si>
  <si>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</si>
  <si>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</si>
  <si>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</si>
  <si>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</si>
  <si>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</si>
  <si>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</si>
  <si>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</si>
  <si>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</si>
  <si>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</si>
  <si>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</si>
  <si>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</si>
  <si>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</si>
  <si>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</si>
  <si>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</si>
  <si>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</si>
  <si>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</si>
  <si>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</si>
  <si>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</si>
  <si>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</si>
  <si>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</si>
  <si>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</si>
  <si>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</si>
  <si>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</si>
  <si>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</si>
  <si>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</si>
  <si>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</si>
  <si>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</si>
  <si>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</si>
  <si>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</si>
  <si>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</si>
  <si>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</si>
  <si>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</si>
  <si>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</si>
  <si>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</si>
  <si>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</si>
  <si>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</si>
  <si>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</si>
  <si>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</si>
  <si>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</si>
  <si>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</si>
  <si>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</si>
  <si>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</si>
  <si>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</si>
  <si>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</si>
  <si>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</si>
  <si>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</si>
  <si>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</si>
  <si>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</si>
  <si>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</si>
  <si>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</si>
  <si>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</si>
  <si>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</si>
  <si>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</si>
  <si>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</si>
  <si>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</si>
  <si>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</si>
  <si>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</si>
  <si>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</si>
  <si>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</si>
  <si>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</si>
  <si>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</si>
  <si>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</si>
  <si>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</si>
  <si>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</si>
  <si>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</si>
  <si>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</si>
  <si>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</si>
  <si>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</si>
  <si>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</si>
  <si>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</si>
  <si>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</si>
  <si>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</si>
  <si>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</si>
  <si>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</si>
  <si>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</si>
  <si>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</si>
  <si>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</si>
  <si>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</si>
  <si>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</si>
  <si>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</si>
  <si>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</si>
  <si>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</si>
  <si>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</si>
  <si>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</si>
  <si>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</si>
  <si>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</si>
  <si>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</si>
  <si>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</si>
  <si>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</si>
  <si>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</si>
  <si>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</si>
  <si>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</si>
  <si>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</si>
  <si>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</si>
  <si>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</si>
  <si>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</si>
  <si>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</si>
  <si>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</si>
  <si>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</si>
  <si>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</si>
  <si>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</si>
  <si>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</si>
  <si>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</si>
  <si>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</si>
  <si>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</si>
  <si>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</si>
  <si>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</si>
  <si>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</si>
  <si>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</si>
  <si>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</si>
  <si>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</si>
  <si>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</si>
  <si>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</si>
  <si>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</si>
  <si>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</si>
  <si>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</si>
  <si>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</si>
  <si>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</si>
  <si>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</si>
  <si>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</si>
  <si>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</si>
  <si>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</si>
  <si>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</si>
  <si>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</si>
  <si>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</si>
  <si>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</si>
  <si>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</si>
  <si>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</si>
  <si>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</si>
  <si>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</si>
  <si>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</si>
  <si>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</si>
  <si>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</si>
  <si>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</si>
  <si>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</si>
  <si>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</si>
  <si>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</si>
  <si>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</si>
  <si>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</si>
  <si>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</si>
  <si>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</si>
  <si>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</si>
  <si>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</si>
  <si>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</si>
  <si>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</si>
  <si>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</si>
  <si>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</si>
  <si>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</si>
  <si>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</si>
  <si>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</si>
  <si>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</si>
  <si>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</si>
  <si>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</si>
  <si>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</si>
  <si>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</si>
  <si>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</si>
  <si>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</si>
  <si>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</si>
  <si>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</si>
  <si>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</si>
  <si>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</si>
  <si>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</si>
  <si>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</si>
  <si>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</si>
  <si>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</si>
  <si>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</si>
  <si>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</si>
  <si>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</si>
  <si>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</si>
  <si>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</si>
  <si>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</si>
  <si>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</si>
  <si>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</si>
  <si>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</si>
  <si>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</si>
  <si>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</si>
  <si>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</si>
  <si>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</si>
  <si>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</si>
  <si>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</si>
  <si>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</si>
  <si>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</si>
  <si>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</si>
  <si>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</si>
  <si>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</si>
  <si>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</si>
  <si>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</si>
  <si>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</si>
  <si>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</si>
  <si>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</si>
  <si>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</si>
  <si>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</si>
  <si>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</si>
  <si>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</si>
  <si>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</si>
  <si>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</si>
  <si>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</si>
  <si>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</si>
  <si>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</si>
  <si>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</si>
  <si>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</si>
  <si>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</si>
  <si>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</si>
  <si>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</si>
  <si>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</si>
  <si>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</si>
  <si>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</si>
  <si>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</si>
  <si>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</si>
  <si>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</si>
  <si>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</si>
  <si>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</si>
  <si>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</si>
  <si>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</si>
  <si>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</si>
  <si>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</si>
  <si>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</si>
  <si>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</si>
  <si>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</si>
  <si>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</si>
  <si>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</si>
  <si>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</si>
  <si>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</si>
  <si>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</si>
  <si>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</si>
  <si>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</si>
  <si>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</si>
  <si>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</si>
  <si>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</si>
  <si>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</si>
  <si>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</si>
  <si>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</si>
  <si>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</si>
  <si>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</si>
  <si>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</si>
  <si>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</si>
  <si>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</si>
  <si>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</si>
  <si>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</si>
  <si>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</si>
  <si>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</si>
  <si>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</si>
  <si>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</si>
  <si>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</si>
  <si>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</si>
  <si>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</si>
  <si>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</si>
  <si>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</si>
  <si>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</si>
  <si>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</si>
  <si>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</si>
  <si>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</si>
  <si>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</si>
  <si>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</si>
  <si>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</si>
  <si>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</si>
  <si>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</si>
  <si>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</si>
  <si>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</si>
  <si>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</si>
  <si>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</si>
  <si>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</si>
  <si>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</si>
  <si>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</si>
  <si>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</si>
  <si>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</si>
  <si>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</si>
  <si>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</si>
  <si>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</si>
  <si>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</si>
  <si>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</si>
  <si>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</si>
  <si>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</si>
  <si>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</si>
  <si>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</si>
  <si>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</si>
  <si>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</si>
  <si>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</si>
  <si>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</si>
  <si>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</si>
  <si>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</si>
  <si>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</si>
  <si>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</si>
  <si>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</si>
  <si>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</si>
  <si>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</si>
  <si>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</si>
  <si>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</si>
  <si>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</si>
  <si>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</si>
  <si>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</si>
  <si>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</si>
  <si>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</si>
  <si>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</si>
  <si>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</si>
  <si>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</si>
  <si>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</si>
  <si>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</si>
  <si>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</si>
  <si>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</si>
  <si>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</si>
  <si>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</si>
  <si>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</si>
  <si>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</si>
  <si>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</si>
  <si>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</si>
  <si>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</si>
  <si>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</si>
  <si>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</si>
  <si>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</si>
  <si>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</si>
  <si>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</si>
  <si>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</si>
  <si>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</si>
  <si>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</si>
  <si>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</si>
  <si>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</si>
  <si>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</si>
  <si>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</si>
  <si>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</si>
  <si>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</si>
  <si>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</si>
  <si>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</si>
  <si>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</si>
  <si>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</si>
  <si>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</si>
  <si>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</si>
  <si>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</si>
  <si>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</si>
  <si>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</si>
  <si>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</si>
  <si>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</si>
  <si>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</si>
  <si>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</si>
  <si>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</si>
  <si>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</si>
  <si>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</si>
  <si>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</si>
  <si>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</si>
  <si>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</si>
  <si>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</si>
  <si>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</si>
  <si>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</si>
  <si>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</si>
  <si>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</si>
  <si>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</si>
  <si>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</si>
  <si>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</si>
  <si>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</si>
  <si>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</si>
  <si>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</si>
  <si>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</si>
  <si>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</si>
  <si>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</si>
  <si>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</si>
  <si>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</si>
  <si>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</si>
  <si>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</si>
  <si>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</si>
  <si>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</si>
  <si>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</si>
  <si>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</si>
  <si>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</si>
  <si>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</si>
  <si>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</si>
  <si>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</si>
  <si>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</si>
  <si>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</si>
  <si>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</si>
  <si>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</si>
  <si>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</si>
  <si>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</si>
  <si>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</si>
  <si>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</si>
  <si>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</si>
  <si>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</si>
  <si>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</si>
  <si>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</si>
  <si>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</si>
  <si>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</si>
  <si>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</si>
  <si>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</si>
  <si>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</si>
  <si>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</si>
  <si>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</si>
  <si>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</si>
  <si>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</si>
  <si>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</si>
  <si>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</si>
  <si>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</si>
  <si>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</si>
  <si>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</si>
  <si>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</si>
  <si>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</si>
  <si>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</si>
  <si>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</si>
  <si>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</si>
  <si>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</si>
  <si>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</si>
  <si>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</si>
  <si>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</si>
  <si>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</si>
  <si>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</si>
  <si>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</si>
  <si>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</si>
  <si>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</si>
  <si>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</si>
  <si>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</si>
  <si>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</si>
  <si>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</si>
  <si>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</si>
  <si>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</si>
  <si>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</si>
  <si>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</si>
  <si>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</si>
  <si>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</si>
  <si>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</si>
  <si>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</si>
  <si>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</si>
  <si>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</si>
  <si>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</si>
  <si>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</si>
  <si>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</si>
  <si>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</si>
  <si>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</si>
  <si>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</si>
  <si>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</si>
  <si>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</si>
  <si>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</si>
  <si>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</si>
  <si>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</si>
  <si>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</si>
  <si>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</si>
  <si>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</si>
  <si>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</si>
  <si>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</si>
  <si>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</si>
  <si>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</si>
  <si>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</si>
  <si>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</si>
  <si>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</si>
  <si>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</si>
  <si>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</si>
  <si>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</si>
  <si>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</si>
  <si>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</si>
  <si>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</si>
  <si>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</si>
  <si>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</si>
  <si>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</si>
  <si>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</si>
  <si>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</si>
  <si>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</si>
  <si>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</si>
  <si>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</si>
  <si>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</si>
  <si>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</si>
  <si>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</si>
  <si>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</si>
  <si>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</si>
  <si>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</si>
  <si>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</si>
  <si>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</si>
  <si>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</si>
  <si>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</si>
  <si>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</si>
  <si>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</si>
  <si>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</si>
  <si>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</si>
  <si>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</si>
  <si>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</si>
  <si>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</si>
  <si>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</si>
  <si>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</si>
  <si>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</si>
  <si>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</si>
  <si>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</si>
  <si>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</si>
  <si>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</si>
  <si>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</si>
  <si>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</si>
  <si>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</si>
  <si>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</si>
  <si>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</si>
  <si>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</si>
  <si>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</si>
  <si>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</si>
  <si>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</si>
  <si>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</si>
  <si>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</si>
  <si>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</si>
  <si>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</si>
  <si>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</si>
  <si>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</si>
  <si>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</si>
  <si>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</si>
  <si>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</si>
  <si>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</si>
  <si>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</si>
  <si>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</si>
  <si>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</si>
  <si>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</si>
  <si>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</si>
  <si>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</si>
  <si>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</si>
  <si>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</si>
  <si>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</si>
  <si>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</si>
  <si>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</si>
  <si>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</si>
  <si>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</si>
  <si>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</si>
  <si>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</si>
  <si>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</si>
  <si>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</si>
  <si>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</si>
  <si>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</si>
  <si>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</si>
  <si>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</si>
  <si>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</si>
  <si>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</si>
  <si>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</si>
  <si>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</si>
  <si>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</si>
  <si>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</si>
  <si>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</si>
  <si>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</si>
  <si>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</si>
  <si>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</si>
  <si>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</si>
  <si>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</si>
  <si>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</si>
  <si>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</si>
  <si>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</si>
  <si>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</si>
  <si>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</si>
  <si>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</si>
  <si>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</si>
  <si>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</si>
  <si>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</si>
  <si>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</si>
  <si>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</si>
  <si>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</si>
  <si>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</si>
  <si>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</si>
  <si>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</si>
  <si>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</si>
  <si>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</si>
  <si>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</si>
  <si>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</si>
  <si>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</si>
  <si>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</si>
  <si>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</si>
  <si>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</si>
  <si>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</si>
  <si>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</si>
  <si>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</si>
  <si>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</si>
  <si>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</si>
  <si>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</si>
  <si>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</si>
  <si>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</si>
  <si>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</si>
  <si>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</si>
  <si>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</si>
  <si>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</si>
  <si>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</si>
  <si>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</si>
  <si>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</si>
  <si>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</si>
  <si>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</si>
  <si>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</si>
  <si>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</si>
  <si>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</si>
  <si>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</si>
  <si>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</si>
  <si>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</si>
  <si>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</si>
  <si>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</si>
  <si>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</si>
  <si>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</si>
  <si>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</si>
  <si>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</si>
  <si>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</si>
  <si>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</si>
  <si>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</si>
  <si>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</si>
  <si>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</si>
  <si>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</si>
  <si>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</si>
  <si>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</si>
  <si>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</si>
  <si>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</si>
  <si>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</si>
  <si>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</si>
  <si>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</si>
  <si>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</si>
  <si>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</si>
  <si>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</si>
  <si>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</si>
  <si>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</si>
  <si>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</si>
  <si>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</si>
  <si>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</si>
  <si>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</si>
  <si>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</si>
  <si>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</si>
  <si>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</si>
  <si>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</si>
  <si>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</si>
  <si>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</si>
  <si>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</si>
  <si>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</si>
  <si>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</si>
  <si>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</si>
  <si>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</si>
  <si>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</si>
  <si>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</si>
  <si>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</si>
  <si>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</si>
  <si>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</si>
  <si>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</si>
  <si>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</si>
  <si>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</si>
  <si>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</si>
  <si>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</si>
  <si>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</si>
  <si>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</si>
  <si>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</si>
  <si>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</si>
  <si>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</si>
  <si>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</si>
  <si>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</si>
  <si>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</si>
  <si>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</si>
  <si>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</si>
  <si>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</si>
  <si>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</si>
  <si>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</si>
  <si>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</si>
  <si>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</si>
  <si>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</si>
  <si>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</si>
  <si>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</si>
  <si>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</si>
  <si>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</si>
  <si>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</si>
  <si>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</si>
  <si>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</si>
  <si>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</si>
  <si>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</si>
  <si>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</si>
  <si>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</si>
  <si>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</si>
  <si>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</si>
  <si>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</si>
  <si>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</si>
  <si>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</si>
  <si>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</si>
  <si>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</si>
  <si>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</si>
  <si>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</si>
  <si>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</si>
  <si>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</si>
  <si>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</si>
  <si>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</si>
  <si>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</si>
  <si>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</si>
  <si>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</si>
  <si>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</si>
  <si>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</si>
  <si>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</si>
  <si>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</si>
  <si>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</si>
  <si>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</si>
  <si>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</si>
  <si>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</si>
  <si>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</si>
  <si>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</si>
  <si>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</si>
  <si>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</si>
  <si>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</si>
  <si>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</si>
  <si>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</si>
  <si>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</si>
  <si>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</si>
  <si>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</si>
  <si>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</si>
  <si>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</si>
  <si>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</si>
  <si>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</si>
  <si>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</si>
  <si>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</si>
  <si>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</si>
  <si>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</si>
  <si>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</si>
  <si>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</si>
  <si>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</si>
  <si>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</si>
  <si>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</si>
  <si>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</si>
  <si>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</si>
  <si>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</si>
  <si>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</si>
  <si>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</si>
  <si>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</si>
  <si>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</si>
  <si>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</si>
  <si>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</si>
  <si>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</si>
  <si>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</si>
  <si>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</si>
  <si>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</si>
  <si>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</si>
  <si>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</si>
  <si>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</si>
  <si>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</si>
  <si>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</si>
  <si>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</si>
  <si>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</si>
  <si>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</si>
  <si>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</si>
  <si>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</si>
  <si>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</si>
  <si>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</si>
  <si>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</si>
  <si>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</si>
  <si>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</si>
  <si>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</si>
  <si>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</si>
  <si>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</si>
  <si>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</si>
  <si>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</si>
  <si>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</si>
  <si>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</si>
  <si>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</si>
  <si>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</si>
  <si>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</si>
  <si>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</si>
  <si>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</si>
  <si>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</si>
  <si>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</si>
  <si>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</si>
  <si>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</si>
  <si>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</si>
  <si>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</si>
  <si>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</si>
  <si>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</si>
  <si>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</si>
  <si>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</si>
  <si>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</si>
  <si>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</si>
  <si>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</si>
  <si>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</si>
  <si>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</si>
  <si>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</si>
  <si>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</si>
  <si>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</si>
  <si>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</si>
  <si>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</si>
  <si>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</si>
  <si>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</si>
  <si>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</si>
  <si>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</si>
  <si>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</si>
  <si>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</si>
  <si>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</si>
  <si>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</si>
  <si>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</si>
  <si>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</si>
  <si>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</si>
  <si>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</si>
  <si>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</si>
  <si>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</si>
  <si>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</si>
  <si>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</si>
  <si>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</si>
  <si>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</si>
  <si>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</si>
  <si>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</si>
  <si>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</si>
  <si>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</si>
  <si>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</si>
  <si>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</si>
  <si>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</si>
  <si>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</si>
  <si>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</si>
  <si>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</si>
  <si>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</si>
  <si>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</si>
  <si>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</si>
  <si>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</si>
  <si>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</si>
  <si>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</si>
  <si>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</si>
  <si>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</si>
  <si>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</si>
  <si>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</si>
  <si>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</si>
  <si>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</si>
  <si>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</si>
  <si>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</si>
  <si>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</si>
  <si>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</si>
  <si>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</si>
  <si>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</si>
  <si>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</si>
  <si>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</si>
  <si>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</si>
  <si>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</si>
  <si>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</si>
  <si>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</si>
  <si>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</si>
  <si>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</si>
  <si>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</si>
  <si>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</si>
  <si>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</si>
  <si>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</si>
  <si>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</si>
  <si>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</si>
  <si>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</si>
  <si>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</si>
  <si>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</si>
  <si>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</si>
  <si>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</si>
  <si>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</si>
  <si>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</si>
  <si>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</si>
  <si>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</si>
  <si>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</si>
  <si>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</si>
  <si>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</si>
  <si>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</si>
  <si>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</si>
  <si>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</si>
  <si>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</si>
  <si>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</si>
  <si>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</si>
  <si>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</si>
  <si>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</si>
  <si>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</si>
  <si>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</si>
  <si>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</si>
  <si>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</si>
  <si>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</si>
  <si>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</si>
  <si>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</si>
  <si>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</si>
  <si>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</si>
  <si>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</si>
  <si>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</si>
  <si>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</si>
  <si>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</si>
  <si>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</si>
  <si>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</si>
  <si>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</si>
  <si>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</si>
  <si>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</si>
  <si>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</si>
  <si>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</si>
  <si>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</si>
  <si>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</si>
  <si>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</si>
  <si>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</si>
  <si>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</si>
  <si>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</si>
  <si>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</si>
  <si>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</si>
  <si>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</si>
  <si>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</si>
  <si>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</si>
  <si>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</si>
  <si>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</si>
  <si>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</si>
  <si>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</si>
  <si>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</si>
  <si>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</si>
  <si>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</si>
  <si>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</si>
  <si>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</si>
  <si>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</si>
  <si>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</si>
  <si>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</si>
  <si>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</si>
  <si>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</si>
  <si>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</si>
  <si>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</si>
  <si>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</si>
  <si>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</si>
  <si>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</si>
  <si>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</si>
  <si>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</si>
  <si>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</si>
  <si>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</si>
  <si>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</si>
  <si>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</si>
  <si>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</si>
  <si>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</si>
  <si>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</si>
  <si>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</si>
  <si>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</si>
  <si>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</si>
  <si>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</si>
  <si>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</si>
  <si>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</si>
  <si>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</si>
  <si>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</si>
  <si>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</si>
  <si>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</si>
  <si>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</si>
  <si>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</si>
  <si>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</si>
  <si>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</si>
  <si>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</si>
  <si>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</si>
  <si>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</si>
  <si>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</si>
  <si>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</si>
  <si>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</si>
  <si>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</si>
  <si>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</si>
  <si>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</si>
  <si>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</si>
  <si>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</si>
  <si>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</si>
  <si>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</si>
  <si>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</si>
  <si>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</si>
  <si>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</si>
  <si>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</si>
  <si>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</si>
  <si>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</si>
  <si>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</si>
  <si>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</si>
  <si>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</si>
  <si>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</si>
  <si>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</si>
  <si>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</si>
  <si>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</si>
  <si>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</si>
  <si>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</si>
  <si>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</si>
  <si>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</si>
  <si>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</si>
  <si>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</si>
  <si>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</si>
  <si>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</si>
  <si>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</si>
  <si>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</si>
  <si>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</si>
  <si>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</si>
  <si>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</si>
  <si>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</si>
  <si>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</si>
  <si>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</si>
  <si>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</si>
  <si>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</si>
  <si>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</si>
  <si>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</si>
  <si>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</si>
  <si>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</si>
  <si>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</si>
  <si>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</si>
  <si>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</si>
  <si>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</si>
  <si>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</si>
  <si>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</si>
  <si>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</si>
  <si>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</si>
  <si>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</si>
  <si>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</si>
  <si>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</si>
  <si>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</si>
  <si>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</si>
  <si>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</si>
  <si>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</si>
  <si>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</si>
  <si>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</si>
  <si>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</si>
  <si>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</si>
  <si>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</si>
  <si>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</si>
  <si>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</si>
  <si>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</si>
  <si>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</si>
  <si>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</si>
  <si>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</si>
  <si>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</si>
  <si>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</si>
  <si>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</si>
  <si>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</si>
  <si>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</si>
  <si>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</si>
  <si>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</si>
  <si>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</si>
  <si>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</si>
  <si>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</si>
  <si>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</si>
  <si>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</si>
  <si>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</si>
  <si>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</si>
  <si>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</si>
  <si>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</si>
  <si>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</si>
  <si>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</si>
  <si>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</si>
  <si>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</si>
  <si>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</si>
  <si>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</si>
  <si>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</si>
  <si>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</si>
  <si>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</si>
  <si>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</si>
  <si>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</si>
  <si>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</si>
  <si>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</si>
  <si>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</si>
  <si>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</si>
  <si>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</si>
  <si>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</si>
  <si>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</si>
  <si>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</si>
  <si>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</si>
  <si>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</si>
  <si>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</si>
  <si>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</si>
  <si>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</si>
  <si>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</si>
  <si>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</si>
  <si>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</si>
  <si>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</si>
  <si>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</si>
  <si>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</si>
  <si>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</si>
  <si>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</si>
  <si>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</si>
  <si>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</si>
  <si>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</si>
  <si>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</si>
  <si>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</si>
  <si>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</si>
  <si>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</si>
  <si>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</si>
  <si>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</si>
  <si>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</si>
  <si>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</si>
  <si>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</si>
  <si>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</si>
  <si>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</si>
  <si>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</si>
  <si>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</si>
  <si>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</si>
  <si>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</si>
  <si>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</si>
  <si>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</si>
  <si>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</si>
  <si>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</si>
  <si>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</si>
  <si>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</si>
  <si>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</si>
  <si>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</si>
  <si>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</si>
  <si>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</si>
  <si>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</si>
  <si>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</si>
  <si>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</si>
  <si>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</si>
  <si>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</si>
  <si>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</si>
  <si>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</si>
  <si>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</si>
  <si>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</si>
  <si>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</si>
  <si>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</si>
  <si>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</si>
  <si>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</si>
  <si>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</si>
  <si>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</si>
  <si>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</si>
  <si>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</si>
  <si>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</si>
  <si>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</si>
  <si>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</si>
  <si>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</si>
  <si>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</si>
  <si>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</si>
  <si>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</si>
  <si>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</si>
  <si>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</si>
  <si>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</si>
  <si>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</si>
  <si>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</si>
  <si>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</si>
  <si>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</si>
  <si>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</si>
  <si>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</si>
  <si>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</si>
  <si>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</si>
  <si>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</si>
  <si>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</si>
  <si>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</si>
  <si>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</si>
  <si>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</si>
  <si>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</si>
  <si>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</si>
  <si>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</si>
  <si>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</si>
  <si>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</si>
  <si>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</si>
  <si>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</si>
  <si>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</si>
  <si>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</si>
  <si>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</si>
  <si>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</si>
  <si>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</si>
  <si>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</si>
  <si>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</si>
  <si>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</si>
  <si>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</si>
  <si>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</si>
  <si>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</si>
  <si>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</si>
  <si>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</si>
  <si>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</si>
  <si>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</si>
  <si>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</si>
  <si>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</si>
  <si>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</si>
  <si>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</si>
  <si>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</si>
  <si>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</si>
  <si>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</si>
  <si>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</si>
  <si>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</si>
  <si>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</si>
  <si>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</si>
  <si>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</si>
  <si>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</si>
  <si>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</si>
  <si>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</si>
  <si>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</si>
  <si>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</si>
  <si>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</si>
  <si>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</si>
  <si>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</si>
  <si>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</si>
  <si>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</si>
  <si>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</si>
  <si>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</si>
  <si>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</si>
  <si>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</si>
  <si>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</si>
  <si>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</si>
  <si>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</si>
  <si>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</si>
  <si>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</si>
  <si>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</si>
  <si>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</si>
  <si>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</si>
  <si>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</si>
  <si>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</si>
  <si>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</si>
  <si>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</si>
  <si>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</si>
  <si>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</si>
  <si>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</si>
  <si>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</si>
  <si>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</si>
  <si>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</si>
  <si>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</si>
  <si>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</si>
  <si>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</si>
  <si>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</si>
  <si>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</si>
  <si>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</si>
  <si>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</si>
  <si>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</si>
  <si>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</si>
  <si>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</si>
  <si>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</si>
  <si>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</si>
  <si>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</si>
  <si>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</si>
  <si>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</si>
  <si>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</si>
  <si>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</si>
  <si>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</si>
  <si>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</si>
  <si>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</si>
  <si>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</si>
  <si>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</si>
  <si>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</si>
  <si>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</si>
  <si>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</si>
  <si>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</si>
  <si>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</si>
  <si>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</si>
  <si>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</si>
  <si>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</si>
  <si>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</si>
  <si>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</si>
  <si>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</si>
  <si>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</si>
  <si>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</si>
  <si>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</si>
  <si>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</si>
  <si>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</si>
  <si>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</si>
  <si>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</si>
  <si>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</si>
  <si>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</si>
  <si>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</si>
  <si>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</si>
  <si>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</si>
  <si>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</si>
  <si>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</si>
  <si>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</si>
  <si>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</si>
  <si>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</si>
  <si>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</si>
  <si>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</si>
  <si>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</si>
  <si>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</si>
  <si>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</si>
  <si>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</si>
  <si>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</si>
  <si>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</si>
  <si>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</si>
  <si>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</si>
  <si>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</si>
  <si>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</si>
  <si>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</si>
  <si>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</si>
  <si>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</si>
  <si>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</si>
  <si>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</si>
  <si>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</si>
  <si>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</si>
  <si>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</si>
  <si>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</si>
  <si>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</si>
  <si>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</si>
  <si>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</si>
  <si>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</si>
  <si>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</si>
  <si>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</si>
  <si>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</si>
  <si>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</si>
  <si>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</si>
  <si>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</si>
  <si>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</si>
  <si>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</si>
  <si>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</si>
  <si>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</si>
  <si>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</si>
  <si>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</si>
  <si>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</si>
  <si>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</si>
  <si>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</si>
  <si>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</si>
  <si>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</si>
  <si>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</si>
  <si>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</si>
  <si>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</si>
  <si>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</si>
  <si>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</si>
  <si>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</si>
  <si>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</si>
  <si>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</si>
  <si>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</si>
  <si>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</si>
  <si>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</si>
  <si>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</si>
  <si>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</si>
  <si>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</si>
  <si>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</si>
  <si>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</si>
  <si>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</si>
  <si>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</si>
  <si>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</si>
  <si>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</si>
  <si>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</si>
  <si>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</si>
  <si>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</si>
  <si>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</si>
  <si>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</si>
  <si>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</si>
  <si>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</si>
  <si>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</si>
  <si>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</si>
  <si>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</si>
  <si>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</si>
  <si>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</si>
  <si>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</si>
  <si>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</si>
  <si>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</si>
  <si>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</si>
  <si>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</si>
  <si>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</si>
  <si>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</si>
  <si>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</si>
  <si>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</si>
  <si>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</si>
  <si>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</si>
  <si>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</si>
  <si>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</si>
  <si>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</si>
  <si>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</si>
  <si>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</si>
  <si>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</si>
  <si>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</si>
  <si>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</si>
  <si>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</si>
  <si>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</si>
  <si>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</si>
  <si>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</si>
  <si>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</si>
  <si>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</si>
  <si>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</si>
  <si>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</si>
  <si>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</si>
  <si>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</si>
  <si>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</si>
  <si>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Зајечарска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</si>
</sst>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1312</c:v>
                </c:pt>
                <c:pt idx="1">
                  <c:v>1685</c:v>
                </c:pt>
                <c:pt idx="2">
                  <c:v>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1402</c:v>
                </c:pt>
                <c:pt idx="1">
                  <c:v>1753</c:v>
                </c:pt>
                <c:pt idx="2">
                  <c:v>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4253312"/>
        <c:axId val="104254848"/>
      </c:barChart>
      <c:catAx>
        <c:axId val="10425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254848"/>
        <c:crosses val="autoZero"/>
        <c:auto val="1"/>
        <c:lblAlgn val="ctr"/>
        <c:lblOffset val="100"/>
        <c:noMultiLvlLbl val="0"/>
      </c:catAx>
      <c:valAx>
        <c:axId val="10425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253312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5628</c:v>
                </c:pt>
                <c:pt idx="1">
                  <c:v>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826816"/>
        <c:axId val="109828352"/>
      </c:barChart>
      <c:catAx>
        <c:axId val="10982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828352"/>
        <c:crosses val="autoZero"/>
        <c:auto val="1"/>
        <c:lblAlgn val="ctr"/>
        <c:lblOffset val="100"/>
        <c:noMultiLvlLbl val="0"/>
      </c:catAx>
      <c:valAx>
        <c:axId val="10982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2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3084</c:v>
                </c:pt>
                <c:pt idx="1">
                  <c:v>2458</c:v>
                </c:pt>
                <c:pt idx="2">
                  <c:v>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844736"/>
        <c:axId val="109846528"/>
      </c:barChart>
      <c:catAx>
        <c:axId val="1098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46528"/>
        <c:crosses val="autoZero"/>
        <c:auto val="1"/>
        <c:lblAlgn val="ctr"/>
        <c:lblOffset val="100"/>
        <c:noMultiLvlLbl val="0"/>
      </c:catAx>
      <c:valAx>
        <c:axId val="109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44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84</c:v>
                </c:pt>
                <c:pt idx="1">
                  <c:v>117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869696"/>
        <c:axId val="109871488"/>
      </c:barChart>
      <c:catAx>
        <c:axId val="10986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71488"/>
        <c:crosses val="autoZero"/>
        <c:auto val="1"/>
        <c:lblAlgn val="ctr"/>
        <c:lblOffset val="100"/>
        <c:noMultiLvlLbl val="0"/>
      </c:catAx>
      <c:valAx>
        <c:axId val="109871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986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130</c:v>
                </c:pt>
                <c:pt idx="1">
                  <c:v>94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896448"/>
        <c:axId val="109897984"/>
      </c:barChart>
      <c:catAx>
        <c:axId val="10989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97984"/>
        <c:crosses val="autoZero"/>
        <c:auto val="1"/>
        <c:lblAlgn val="ctr"/>
        <c:lblOffset val="100"/>
        <c:noMultiLvlLbl val="0"/>
      </c:catAx>
      <c:valAx>
        <c:axId val="10989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9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119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28832"/>
        <c:axId val="109930368"/>
      </c:barChart>
      <c:catAx>
        <c:axId val="109928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30368"/>
        <c:crosses val="autoZero"/>
        <c:auto val="1"/>
        <c:lblAlgn val="ctr"/>
        <c:lblOffset val="100"/>
        <c:noMultiLvlLbl val="0"/>
      </c:catAx>
      <c:valAx>
        <c:axId val="109930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2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1152.473</c:v>
                </c:pt>
                <c:pt idx="1">
                  <c:v>1360.732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53024"/>
        <c:axId val="109954560"/>
      </c:barChart>
      <c:catAx>
        <c:axId val="109953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54560"/>
        <c:crosses val="autoZero"/>
        <c:auto val="1"/>
        <c:lblAlgn val="ctr"/>
        <c:lblOffset val="100"/>
        <c:noMultiLvlLbl val="0"/>
      </c:catAx>
      <c:valAx>
        <c:axId val="109954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5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28850</c:v>
                </c:pt>
                <c:pt idx="1">
                  <c:v>26260</c:v>
                </c:pt>
                <c:pt idx="2">
                  <c:v>24811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75424"/>
        <c:axId val="109976960"/>
      </c:barChart>
      <c:catAx>
        <c:axId val="1099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76960"/>
        <c:crosses val="autoZero"/>
        <c:auto val="1"/>
        <c:lblAlgn val="ctr"/>
        <c:lblOffset val="100"/>
        <c:noMultiLvlLbl val="0"/>
      </c:catAx>
      <c:valAx>
        <c:axId val="1099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7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6.7</c:v>
                </c:pt>
                <c:pt idx="1">
                  <c:v>0</c:v>
                </c:pt>
                <c:pt idx="2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98080"/>
        <c:axId val="109999616"/>
      </c:barChart>
      <c:catAx>
        <c:axId val="1099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99616"/>
        <c:crosses val="autoZero"/>
        <c:auto val="1"/>
        <c:lblAlgn val="ctr"/>
        <c:lblOffset val="100"/>
        <c:noMultiLvlLbl val="0"/>
      </c:catAx>
      <c:valAx>
        <c:axId val="10999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9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12.1</c:v>
                </c:pt>
                <c:pt idx="1">
                  <c:v>14.4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32768"/>
        <c:axId val="110034304"/>
      </c:barChart>
      <c:catAx>
        <c:axId val="1100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34304"/>
        <c:crosses val="autoZero"/>
        <c:auto val="1"/>
        <c:lblAlgn val="ctr"/>
        <c:lblOffset val="100"/>
        <c:noMultiLvlLbl val="0"/>
      </c:catAx>
      <c:valAx>
        <c:axId val="11003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3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13.788315161489406</c:v>
                </c:pt>
                <c:pt idx="1">
                  <c:v>55.880477268051841</c:v>
                </c:pt>
                <c:pt idx="2">
                  <c:v>30.331207570458751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257</c:v>
                </c:pt>
                <c:pt idx="1">
                  <c:v>373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152</c:v>
                </c:pt>
                <c:pt idx="1">
                  <c:v>152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377216"/>
        <c:axId val="106378752"/>
      </c:barChart>
      <c:catAx>
        <c:axId val="10637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378752"/>
        <c:crosses val="autoZero"/>
        <c:auto val="1"/>
        <c:lblAlgn val="ctr"/>
        <c:lblOffset val="100"/>
        <c:noMultiLvlLbl val="0"/>
      </c:catAx>
      <c:valAx>
        <c:axId val="10637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3772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114</c:v>
                </c:pt>
                <c:pt idx="1">
                  <c:v>122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486656"/>
        <c:axId val="110488192"/>
      </c:barChart>
      <c:catAx>
        <c:axId val="11048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88192"/>
        <c:crosses val="autoZero"/>
        <c:auto val="1"/>
        <c:lblAlgn val="ctr"/>
        <c:lblOffset val="100"/>
        <c:noMultiLvlLbl val="0"/>
      </c:catAx>
      <c:valAx>
        <c:axId val="11048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486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675456"/>
        <c:axId val="110676992"/>
      </c:barChart>
      <c:catAx>
        <c:axId val="1106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76992"/>
        <c:crosses val="autoZero"/>
        <c:auto val="1"/>
        <c:lblAlgn val="ctr"/>
        <c:lblOffset val="100"/>
        <c:noMultiLvlLbl val="0"/>
      </c:catAx>
      <c:valAx>
        <c:axId val="11067699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67545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85.4</c:v>
                </c:pt>
                <c:pt idx="1">
                  <c:v>98.7</c:v>
                </c:pt>
                <c:pt idx="2">
                  <c:v>102.3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92.8</c:v>
                </c:pt>
                <c:pt idx="1">
                  <c:v>103.6</c:v>
                </c:pt>
                <c:pt idx="2">
                  <c:v>104.8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12704"/>
        <c:axId val="110714240"/>
      </c:barChart>
      <c:catAx>
        <c:axId val="11071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14240"/>
        <c:crosses val="autoZero"/>
        <c:auto val="1"/>
        <c:lblAlgn val="ctr"/>
        <c:lblOffset val="100"/>
        <c:noMultiLvlLbl val="0"/>
      </c:catAx>
      <c:valAx>
        <c:axId val="1107142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1270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1546</c:v>
                </c:pt>
                <c:pt idx="1">
                  <c:v>1203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43936"/>
        <c:axId val="110745472"/>
      </c:barChart>
      <c:catAx>
        <c:axId val="11074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45472"/>
        <c:crosses val="autoZero"/>
        <c:auto val="1"/>
        <c:lblAlgn val="ctr"/>
        <c:lblOffset val="100"/>
        <c:noMultiLvlLbl val="0"/>
      </c:catAx>
      <c:valAx>
        <c:axId val="11074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4393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53</c:v>
                </c:pt>
                <c:pt idx="1">
                  <c:v>66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41</c:v>
                </c:pt>
                <c:pt idx="1">
                  <c:v>49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68512"/>
        <c:axId val="110770048"/>
      </c:barChart>
      <c:catAx>
        <c:axId val="1107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70048"/>
        <c:crosses val="autoZero"/>
        <c:auto val="1"/>
        <c:lblAlgn val="ctr"/>
        <c:lblOffset val="100"/>
        <c:noMultiLvlLbl val="0"/>
      </c:catAx>
      <c:valAx>
        <c:axId val="11077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685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270</c:v>
                </c:pt>
                <c:pt idx="1">
                  <c:v>271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455</c:v>
                </c:pt>
                <c:pt idx="1">
                  <c:v>531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18048"/>
        <c:axId val="110819584"/>
      </c:barChart>
      <c:catAx>
        <c:axId val="1108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19584"/>
        <c:crosses val="autoZero"/>
        <c:auto val="1"/>
        <c:lblAlgn val="ctr"/>
        <c:lblOffset val="100"/>
        <c:noMultiLvlLbl val="0"/>
      </c:catAx>
      <c:valAx>
        <c:axId val="11081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18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1.6344373585681959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1.8710141946101624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1.9162723719399299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2.0880477268051845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2.0355893849002262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2.1538778029212096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2.3091956387574575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2.6476033737914011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2.9345813618596996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3.330590413495166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3.4601933758485908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3.5219090722073645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4.1030652129191525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4.8930261263114589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5.1440032915038056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3.0950421723925117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2.3976548035383667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1.665295206747583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319680"/>
        <c:axId val="111333760"/>
      </c:barChart>
      <c:catAx>
        <c:axId val="1113196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333760"/>
        <c:crosses val="autoZero"/>
        <c:auto val="1"/>
        <c:lblAlgn val="ctr"/>
        <c:lblOffset val="100"/>
        <c:noMultiLvlLbl val="0"/>
      </c:catAx>
      <c:valAx>
        <c:axId val="111333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3196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1.612836864842625</c:v>
                </c:pt>
                <c:pt idx="1">
                  <c:v>1.9707879037235136</c:v>
                </c:pt>
                <c:pt idx="2">
                  <c:v>2.1754782966467805</c:v>
                </c:pt>
                <c:pt idx="3">
                  <c:v>2.2577658917918124</c:v>
                </c:pt>
                <c:pt idx="4">
                  <c:v>2.1682781320715905</c:v>
                </c:pt>
                <c:pt idx="5">
                  <c:v>2.4593704998971408</c:v>
                </c:pt>
                <c:pt idx="6">
                  <c:v>2.6002880065830078</c:v>
                </c:pt>
                <c:pt idx="7">
                  <c:v>3.0076116025509152</c:v>
                </c:pt>
                <c:pt idx="8">
                  <c:v>3.2719605019543305</c:v>
                </c:pt>
                <c:pt idx="9">
                  <c:v>3.5260234519646163</c:v>
                </c:pt>
                <c:pt idx="10">
                  <c:v>3.4745937049989712</c:v>
                </c:pt>
                <c:pt idx="11">
                  <c:v>3.3244188438592883</c:v>
                </c:pt>
                <c:pt idx="12">
                  <c:v>3.8130014400329149</c:v>
                </c:pt>
                <c:pt idx="13">
                  <c:v>4.2203250360008226</c:v>
                </c:pt>
                <c:pt idx="14">
                  <c:v>4.0670643900432015</c:v>
                </c:pt>
                <c:pt idx="15">
                  <c:v>2.3112528286360829</c:v>
                </c:pt>
                <c:pt idx="16">
                  <c:v>1.5305492696975931</c:v>
                </c:pt>
                <c:pt idx="17">
                  <c:v>1.0069944455873276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481216"/>
        <c:axId val="111482752"/>
      </c:barChart>
      <c:catAx>
        <c:axId val="1114812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482752"/>
        <c:crosses val="autoZero"/>
        <c:auto val="1"/>
        <c:lblAlgn val="ctr"/>
        <c:lblOffset val="100"/>
        <c:noMultiLvlLbl val="0"/>
      </c:catAx>
      <c:valAx>
        <c:axId val="1114827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4812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0.25966401734104044</c:v>
                </c:pt>
                <c:pt idx="1">
                  <c:v>0.24993391170603929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1.3231575144508672</c:v>
                </c:pt>
                <c:pt idx="1">
                  <c:v>0.59839946168080549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14.16184971098266</c:v>
                </c:pt>
                <c:pt idx="1">
                  <c:v>6.592006921246786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24.878070809248555</c:v>
                </c:pt>
                <c:pt idx="1">
                  <c:v>21.847588378073105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43.490335982658962</c:v>
                </c:pt>
                <c:pt idx="1">
                  <c:v>55.172911009108169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5.2948880057803471</c:v>
                </c:pt>
                <c:pt idx="1">
                  <c:v>5.5129653216697507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10.592033959537572</c:v>
                </c:pt>
                <c:pt idx="1">
                  <c:v>10.026194996515345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625728"/>
        <c:axId val="111627264"/>
      </c:barChart>
      <c:catAx>
        <c:axId val="11162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27264"/>
        <c:crosses val="autoZero"/>
        <c:auto val="1"/>
        <c:lblAlgn val="ctr"/>
        <c:lblOffset val="100"/>
        <c:noMultiLvlLbl val="0"/>
      </c:catAx>
      <c:valAx>
        <c:axId val="11162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25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38.802835982658962</c:v>
                </c:pt>
                <c:pt idx="1">
                  <c:v>32.118910864915527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27.099891618497107</c:v>
                </c:pt>
                <c:pt idx="1">
                  <c:v>33.370983634135207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33.792449421965323</c:v>
                </c:pt>
                <c:pt idx="1">
                  <c:v>34.236139482348413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0.30482297687861271</c:v>
                </c:pt>
                <c:pt idx="1">
                  <c:v>0.27396601860085074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691648"/>
        <c:axId val="111693184"/>
      </c:barChart>
      <c:catAx>
        <c:axId val="11169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93184"/>
        <c:crosses val="autoZero"/>
        <c:auto val="1"/>
        <c:lblAlgn val="ctr"/>
        <c:lblOffset val="100"/>
        <c:noMultiLvlLbl val="0"/>
      </c:catAx>
      <c:valAx>
        <c:axId val="111693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916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4432</c:v>
                </c:pt>
                <c:pt idx="1">
                  <c:v>3565</c:v>
                </c:pt>
                <c:pt idx="2">
                  <c:v>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4015</c:v>
                </c:pt>
                <c:pt idx="1">
                  <c:v>3283</c:v>
                </c:pt>
                <c:pt idx="2">
                  <c:v>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398848"/>
        <c:axId val="106400384"/>
      </c:barChart>
      <c:catAx>
        <c:axId val="10639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00384"/>
        <c:crosses val="autoZero"/>
        <c:auto val="1"/>
        <c:lblAlgn val="ctr"/>
        <c:lblOffset val="100"/>
        <c:noMultiLvlLbl val="0"/>
      </c:catAx>
      <c:valAx>
        <c:axId val="10640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98848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30</c:v>
                </c:pt>
                <c:pt idx="3">
                  <c:v>42</c:v>
                </c:pt>
                <c:pt idx="4">
                  <c:v>58</c:v>
                </c:pt>
                <c:pt idx="5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31</c:v>
                </c:pt>
                <c:pt idx="3">
                  <c:v>38</c:v>
                </c:pt>
                <c:pt idx="4">
                  <c:v>38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1720704"/>
        <c:axId val="111734784"/>
      </c:barChart>
      <c:catAx>
        <c:axId val="111720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34784"/>
        <c:crosses val="autoZero"/>
        <c:auto val="1"/>
        <c:lblAlgn val="ctr"/>
        <c:lblOffset val="100"/>
        <c:noMultiLvlLbl val="0"/>
      </c:catAx>
      <c:valAx>
        <c:axId val="111734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20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0.86</c:v>
                </c:pt>
                <c:pt idx="1">
                  <c:v>0.38</c:v>
                </c:pt>
                <c:pt idx="3">
                  <c:v>0.44</c:v>
                </c:pt>
                <c:pt idx="4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1898624"/>
        <c:axId val="111900160"/>
      </c:barChart>
      <c:catAx>
        <c:axId val="11189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00160"/>
        <c:crosses val="autoZero"/>
        <c:auto val="1"/>
        <c:lblAlgn val="ctr"/>
        <c:lblOffset val="100"/>
        <c:noMultiLvlLbl val="0"/>
      </c:catAx>
      <c:valAx>
        <c:axId val="1119001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898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57.894736842105267</c:v>
                </c:pt>
                <c:pt idx="1">
                  <c:v>57.015993265993274</c:v>
                </c:pt>
                <c:pt idx="2">
                  <c:v>29.30592865621291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42.105263157894733</c:v>
                </c:pt>
                <c:pt idx="1">
                  <c:v>42.984006734006734</c:v>
                </c:pt>
                <c:pt idx="2">
                  <c:v>70.694071343787087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951872"/>
        <c:axId val="111953408"/>
      </c:barChart>
      <c:catAx>
        <c:axId val="111951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53408"/>
        <c:crosses val="autoZero"/>
        <c:auto val="1"/>
        <c:lblAlgn val="ctr"/>
        <c:lblOffset val="100"/>
        <c:noMultiLvlLbl val="0"/>
      </c:catAx>
      <c:valAx>
        <c:axId val="111953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51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267</c:v>
                </c:pt>
                <c:pt idx="1">
                  <c:v>299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317</c:v>
                </c:pt>
                <c:pt idx="1">
                  <c:v>308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025984"/>
        <c:axId val="112027520"/>
      </c:barChart>
      <c:catAx>
        <c:axId val="1120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27520"/>
        <c:crosses val="autoZero"/>
        <c:auto val="1"/>
        <c:lblAlgn val="ctr"/>
        <c:lblOffset val="100"/>
        <c:noMultiLvlLbl val="0"/>
      </c:catAx>
      <c:valAx>
        <c:axId val="112027520"/>
        <c:scaling>
          <c:orientation val="minMax"/>
          <c:max val="1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02598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1133</c:v>
                </c:pt>
                <c:pt idx="1">
                  <c:v>1521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1216</c:v>
                </c:pt>
                <c:pt idx="1">
                  <c:v>1440</c:v>
                </c:pt>
                <c:pt idx="2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075520"/>
        <c:axId val="112077056"/>
      </c:barChart>
      <c:catAx>
        <c:axId val="11207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77056"/>
        <c:crosses val="autoZero"/>
        <c:auto val="1"/>
        <c:lblAlgn val="ctr"/>
        <c:lblOffset val="100"/>
        <c:noMultiLvlLbl val="0"/>
      </c:catAx>
      <c:valAx>
        <c:axId val="11207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0755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32.759311173408094</c:v>
                </c:pt>
                <c:pt idx="1">
                  <c:v>29.313275539690636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31.043919369910562</c:v>
                </c:pt>
                <c:pt idx="1">
                  <c:v>28.008669046404894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14.797757308770523</c:v>
                </c:pt>
                <c:pt idx="1">
                  <c:v>19.118646948835625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9.7116539847817389</c:v>
                </c:pt>
                <c:pt idx="1">
                  <c:v>13.976712561618221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5.9404618875984516</c:v>
                </c:pt>
                <c:pt idx="1">
                  <c:v>5.7326194118646949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5.7468962755306361</c:v>
                </c:pt>
                <c:pt idx="1">
                  <c:v>3.8500764915859258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2285184"/>
        <c:axId val="112286720"/>
      </c:barChart>
      <c:catAx>
        <c:axId val="112285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286720"/>
        <c:crosses val="autoZero"/>
        <c:auto val="1"/>
        <c:lblAlgn val="ctr"/>
        <c:lblOffset val="100"/>
        <c:noMultiLvlLbl val="0"/>
      </c:catAx>
      <c:valAx>
        <c:axId val="112286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85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59.53</c:v>
                </c:pt>
                <c:pt idx="1">
                  <c:v>35.76</c:v>
                </c:pt>
                <c:pt idx="2">
                  <c:v>3.86</c:v>
                </c:pt>
                <c:pt idx="3">
                  <c:v>0.66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62.71</c:v>
                </c:pt>
                <c:pt idx="1">
                  <c:v>31.36</c:v>
                </c:pt>
                <c:pt idx="2">
                  <c:v>4.78</c:v>
                </c:pt>
                <c:pt idx="3">
                  <c:v>0.86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472064"/>
        <c:axId val="112473600"/>
      </c:barChart>
      <c:catAx>
        <c:axId val="11247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473600"/>
        <c:crosses val="autoZero"/>
        <c:auto val="1"/>
        <c:lblAlgn val="ctr"/>
        <c:lblOffset val="100"/>
        <c:noMultiLvlLbl val="0"/>
      </c:catAx>
      <c:valAx>
        <c:axId val="112473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4720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54258</c:v>
                </c:pt>
                <c:pt idx="1">
                  <c:v>60834</c:v>
                </c:pt>
                <c:pt idx="2">
                  <c:v>69983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507136"/>
        <c:axId val="112508928"/>
      </c:barChart>
      <c:catAx>
        <c:axId val="11250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508928"/>
        <c:crosses val="autoZero"/>
        <c:auto val="1"/>
        <c:lblAlgn val="ctr"/>
        <c:lblOffset val="100"/>
        <c:noMultiLvlLbl val="0"/>
      </c:catAx>
      <c:valAx>
        <c:axId val="1125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50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11585</c:v>
                </c:pt>
                <c:pt idx="1">
                  <c:v>12013</c:v>
                </c:pt>
                <c:pt idx="2">
                  <c:v>12611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14843</c:v>
                </c:pt>
                <c:pt idx="1">
                  <c:v>15431</c:v>
                </c:pt>
                <c:pt idx="2">
                  <c:v>15892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39904"/>
        <c:axId val="112558080"/>
      </c:barChart>
      <c:catAx>
        <c:axId val="1125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558080"/>
        <c:crosses val="autoZero"/>
        <c:auto val="1"/>
        <c:lblAlgn val="ctr"/>
        <c:lblOffset val="100"/>
        <c:noMultiLvlLbl val="0"/>
      </c:catAx>
      <c:valAx>
        <c:axId val="11255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539904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32.799999999999997</c:v>
                </c:pt>
                <c:pt idx="1">
                  <c:v>20</c:v>
                </c:pt>
                <c:pt idx="2">
                  <c:v>4.3</c:v>
                </c:pt>
                <c:pt idx="3">
                  <c:v>42.900000000000006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53.9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84.338938344873057</c:v>
                </c:pt>
                <c:pt idx="1">
                  <c:v>94.449791466153357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15.661061655126938</c:v>
                </c:pt>
                <c:pt idx="1">
                  <c:v>5.5502085338466474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2658688"/>
        <c:axId val="112668672"/>
      </c:barChart>
      <c:catAx>
        <c:axId val="112658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668672"/>
        <c:crosses val="autoZero"/>
        <c:auto val="1"/>
        <c:lblAlgn val="ctr"/>
        <c:lblOffset val="100"/>
        <c:noMultiLvlLbl val="0"/>
      </c:catAx>
      <c:valAx>
        <c:axId val="1126686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6586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9.3000000000000007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694016"/>
        <c:axId val="112695552"/>
      </c:barChart>
      <c:catAx>
        <c:axId val="1126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95552"/>
        <c:crosses val="autoZero"/>
        <c:auto val="1"/>
        <c:lblAlgn val="ctr"/>
        <c:lblOffset val="100"/>
        <c:noMultiLvlLbl val="0"/>
      </c:catAx>
      <c:valAx>
        <c:axId val="11269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9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9.6</c:v>
                </c:pt>
                <c:pt idx="1">
                  <c:v>12.7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867968"/>
        <c:axId val="112877952"/>
      </c:barChart>
      <c:catAx>
        <c:axId val="11286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77952"/>
        <c:crosses val="autoZero"/>
        <c:auto val="1"/>
        <c:lblAlgn val="ctr"/>
        <c:lblOffset val="100"/>
        <c:noMultiLvlLbl val="0"/>
      </c:catAx>
      <c:valAx>
        <c:axId val="11287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6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14.98</c:v>
                </c:pt>
                <c:pt idx="1">
                  <c:v>13.38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12.62</c:v>
                </c:pt>
                <c:pt idx="1">
                  <c:v>3.25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925312"/>
        <c:axId val="112931200"/>
      </c:barChart>
      <c:catAx>
        <c:axId val="1129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31200"/>
        <c:crosses val="autoZero"/>
        <c:auto val="1"/>
        <c:lblAlgn val="ctr"/>
        <c:lblOffset val="100"/>
        <c:noMultiLvlLbl val="0"/>
      </c:catAx>
      <c:valAx>
        <c:axId val="11293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9253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165857</c:v>
                </c:pt>
                <c:pt idx="1">
                  <c:v>200341</c:v>
                </c:pt>
                <c:pt idx="2">
                  <c:v>198478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8582</c:v>
                </c:pt>
                <c:pt idx="1">
                  <c:v>8751</c:v>
                </c:pt>
                <c:pt idx="2">
                  <c:v>16542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995328"/>
        <c:axId val="113025792"/>
      </c:barChart>
      <c:catAx>
        <c:axId val="11299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25792"/>
        <c:crosses val="autoZero"/>
        <c:auto val="1"/>
        <c:lblAlgn val="ctr"/>
        <c:lblOffset val="100"/>
        <c:noMultiLvlLbl val="0"/>
      </c:catAx>
      <c:valAx>
        <c:axId val="1130257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2995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780813</c:v>
                </c:pt>
                <c:pt idx="1">
                  <c:v>888837</c:v>
                </c:pt>
                <c:pt idx="2">
                  <c:v>913764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47855</c:v>
                </c:pt>
                <c:pt idx="1">
                  <c:v>24022</c:v>
                </c:pt>
                <c:pt idx="2">
                  <c:v>46448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43168"/>
        <c:axId val="113153152"/>
      </c:barChart>
      <c:catAx>
        <c:axId val="11314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53152"/>
        <c:crosses val="autoZero"/>
        <c:auto val="1"/>
        <c:lblAlgn val="ctr"/>
        <c:lblOffset val="100"/>
        <c:noMultiLvlLbl val="0"/>
      </c:catAx>
      <c:valAx>
        <c:axId val="113153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143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4.7</c:v>
                </c:pt>
                <c:pt idx="1">
                  <c:v>4.4000000000000004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5.6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205248"/>
        <c:axId val="113206784"/>
      </c:barChart>
      <c:catAx>
        <c:axId val="11320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06784"/>
        <c:crosses val="autoZero"/>
        <c:auto val="1"/>
        <c:lblAlgn val="ctr"/>
        <c:lblOffset val="100"/>
        <c:noMultiLvlLbl val="0"/>
      </c:catAx>
      <c:valAx>
        <c:axId val="113206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205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21.8</c:v>
                </c:pt>
                <c:pt idx="1">
                  <c:v>23.1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29</c:v>
                </c:pt>
                <c:pt idx="1">
                  <c:v>30.7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385472"/>
        <c:axId val="113387008"/>
      </c:barChart>
      <c:catAx>
        <c:axId val="11338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87008"/>
        <c:crosses val="autoZero"/>
        <c:auto val="1"/>
        <c:lblAlgn val="ctr"/>
        <c:lblOffset val="100"/>
        <c:noMultiLvlLbl val="0"/>
      </c:catAx>
      <c:valAx>
        <c:axId val="11338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85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55105.64</c:v>
                </c:pt>
                <c:pt idx="1">
                  <c:v>84630.12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725440"/>
        <c:axId val="113726976"/>
      </c:barChart>
      <c:catAx>
        <c:axId val="11372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26976"/>
        <c:crosses val="autoZero"/>
        <c:auto val="1"/>
        <c:lblAlgn val="ctr"/>
        <c:lblOffset val="100"/>
        <c:noMultiLvlLbl val="0"/>
      </c:catAx>
      <c:valAx>
        <c:axId val="11372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25440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88</c:v>
                </c:pt>
                <c:pt idx="1">
                  <c:v>86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85</c:v>
                </c:pt>
                <c:pt idx="1">
                  <c:v>81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91744"/>
        <c:axId val="113793280"/>
      </c:barChart>
      <c:catAx>
        <c:axId val="1137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93280"/>
        <c:crosses val="autoZero"/>
        <c:auto val="1"/>
        <c:lblAlgn val="ctr"/>
        <c:lblOffset val="100"/>
        <c:noMultiLvlLbl val="0"/>
      </c:catAx>
      <c:valAx>
        <c:axId val="11379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91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56.3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25.8</c:v>
                </c:pt>
                <c:pt idx="1">
                  <c:v>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6456192"/>
        <c:axId val="106457728"/>
      </c:barChart>
      <c:catAx>
        <c:axId val="10645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457728"/>
        <c:crosses val="autoZero"/>
        <c:auto val="1"/>
        <c:lblAlgn val="ctr"/>
        <c:lblOffset val="100"/>
        <c:noMultiLvlLbl val="0"/>
      </c:catAx>
      <c:valAx>
        <c:axId val="10645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561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1312</c:v>
                </c:pt>
                <c:pt idx="1">
                  <c:v>1685</c:v>
                </c:pt>
                <c:pt idx="2">
                  <c:v>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1402</c:v>
                </c:pt>
                <c:pt idx="1">
                  <c:v>1753</c:v>
                </c:pt>
                <c:pt idx="2">
                  <c:v>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81440"/>
        <c:axId val="116782976"/>
      </c:barChart>
      <c:catAx>
        <c:axId val="11678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82976"/>
        <c:crosses val="autoZero"/>
        <c:auto val="1"/>
        <c:lblAlgn val="ctr"/>
        <c:lblOffset val="100"/>
        <c:noMultiLvlLbl val="0"/>
      </c:catAx>
      <c:valAx>
        <c:axId val="11678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81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257</c:v>
                </c:pt>
                <c:pt idx="1">
                  <c:v>373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152</c:v>
                </c:pt>
                <c:pt idx="1">
                  <c:v>152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77440"/>
        <c:axId val="117278976"/>
      </c:barChart>
      <c:catAx>
        <c:axId val="1172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8976"/>
        <c:crosses val="autoZero"/>
        <c:auto val="1"/>
        <c:lblAlgn val="ctr"/>
        <c:lblOffset val="100"/>
        <c:noMultiLvlLbl val="0"/>
      </c:catAx>
      <c:valAx>
        <c:axId val="11727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7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4432</c:v>
                </c:pt>
                <c:pt idx="1">
                  <c:v>3565</c:v>
                </c:pt>
                <c:pt idx="2">
                  <c:v>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4015</c:v>
                </c:pt>
                <c:pt idx="1">
                  <c:v>3283</c:v>
                </c:pt>
                <c:pt idx="2">
                  <c:v>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84320"/>
        <c:axId val="117385856"/>
      </c:barChart>
      <c:catAx>
        <c:axId val="1173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85856"/>
        <c:crosses val="autoZero"/>
        <c:auto val="1"/>
        <c:lblAlgn val="ctr"/>
        <c:lblOffset val="100"/>
        <c:noMultiLvlLbl val="0"/>
      </c:catAx>
      <c:valAx>
        <c:axId val="11738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843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53.9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56.3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25.8</c:v>
                </c:pt>
                <c:pt idx="1">
                  <c:v>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560832"/>
        <c:axId val="117562368"/>
      </c:barChart>
      <c:catAx>
        <c:axId val="11756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62368"/>
        <c:crosses val="autoZero"/>
        <c:auto val="1"/>
        <c:lblAlgn val="ctr"/>
        <c:lblOffset val="100"/>
        <c:noMultiLvlLbl val="0"/>
      </c:catAx>
      <c:valAx>
        <c:axId val="117562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5608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3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749632"/>
        <c:axId val="117751168"/>
      </c:barChart>
      <c:catAx>
        <c:axId val="11774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51168"/>
        <c:crosses val="autoZero"/>
        <c:auto val="1"/>
        <c:lblAlgn val="ctr"/>
        <c:lblOffset val="100"/>
        <c:noMultiLvlLbl val="0"/>
      </c:catAx>
      <c:valAx>
        <c:axId val="11775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74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367</c:v>
                </c:pt>
                <c:pt idx="1">
                  <c:v>1041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260</c:v>
                </c:pt>
                <c:pt idx="1">
                  <c:v>894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91744"/>
        <c:axId val="117814016"/>
      </c:barChart>
      <c:catAx>
        <c:axId val="11779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14016"/>
        <c:crosses val="autoZero"/>
        <c:auto val="1"/>
        <c:lblAlgn val="ctr"/>
        <c:lblOffset val="100"/>
        <c:noMultiLvlLbl val="0"/>
      </c:catAx>
      <c:valAx>
        <c:axId val="11781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791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120</c:v>
                </c:pt>
                <c:pt idx="1">
                  <c:v>238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70</c:v>
                </c:pt>
                <c:pt idx="1">
                  <c:v>237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41280"/>
        <c:axId val="117875840"/>
      </c:barChart>
      <c:catAx>
        <c:axId val="11784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75840"/>
        <c:crosses val="autoZero"/>
        <c:auto val="1"/>
        <c:lblAlgn val="ctr"/>
        <c:lblOffset val="100"/>
        <c:noMultiLvlLbl val="0"/>
      </c:catAx>
      <c:valAx>
        <c:axId val="11787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41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5628</c:v>
                </c:pt>
                <c:pt idx="1">
                  <c:v>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984640"/>
        <c:axId val="117998720"/>
      </c:barChart>
      <c:catAx>
        <c:axId val="11798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998720"/>
        <c:crosses val="autoZero"/>
        <c:auto val="1"/>
        <c:lblAlgn val="ctr"/>
        <c:lblOffset val="100"/>
        <c:noMultiLvlLbl val="0"/>
      </c:catAx>
      <c:valAx>
        <c:axId val="11799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8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3084</c:v>
                </c:pt>
                <c:pt idx="1">
                  <c:v>2458</c:v>
                </c:pt>
                <c:pt idx="2">
                  <c:v>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044160"/>
        <c:axId val="118045696"/>
      </c:barChart>
      <c:catAx>
        <c:axId val="1180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45696"/>
        <c:crosses val="autoZero"/>
        <c:auto val="1"/>
        <c:lblAlgn val="ctr"/>
        <c:lblOffset val="100"/>
        <c:noMultiLvlLbl val="0"/>
      </c:catAx>
      <c:valAx>
        <c:axId val="11804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4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22.4</c:v>
                </c:pt>
                <c:pt idx="1">
                  <c:v>22.5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10.9</c:v>
                </c:pt>
                <c:pt idx="1">
                  <c:v>11.3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66.8</c:v>
                </c:pt>
                <c:pt idx="1">
                  <c:v>66.099999999999994</c:v>
                </c:pt>
                <c:pt idx="2">
                  <c:v>72.599999999999994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6490496"/>
        <c:axId val="108335488"/>
      </c:barChart>
      <c:catAx>
        <c:axId val="1064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335488"/>
        <c:crosses val="autoZero"/>
        <c:auto val="1"/>
        <c:lblAlgn val="ctr"/>
        <c:lblOffset val="100"/>
        <c:noMultiLvlLbl val="0"/>
      </c:catAx>
      <c:valAx>
        <c:axId val="10833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64904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84</c:v>
                </c:pt>
                <c:pt idx="1">
                  <c:v>117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081408"/>
        <c:axId val="118082944"/>
      </c:barChart>
      <c:catAx>
        <c:axId val="118081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82944"/>
        <c:crosses val="autoZero"/>
        <c:auto val="1"/>
        <c:lblAlgn val="ctr"/>
        <c:lblOffset val="100"/>
        <c:noMultiLvlLbl val="0"/>
      </c:catAx>
      <c:valAx>
        <c:axId val="11808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8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119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03904"/>
        <c:axId val="118205440"/>
      </c:barChart>
      <c:catAx>
        <c:axId val="118203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05440"/>
        <c:crosses val="autoZero"/>
        <c:auto val="1"/>
        <c:lblAlgn val="ctr"/>
        <c:lblOffset val="100"/>
        <c:noMultiLvlLbl val="0"/>
      </c:catAx>
      <c:valAx>
        <c:axId val="118205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0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28850</c:v>
                </c:pt>
                <c:pt idx="1">
                  <c:v>26260</c:v>
                </c:pt>
                <c:pt idx="2">
                  <c:v>24811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22208"/>
        <c:axId val="118236288"/>
      </c:barChart>
      <c:catAx>
        <c:axId val="11822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36288"/>
        <c:crosses val="autoZero"/>
        <c:auto val="1"/>
        <c:lblAlgn val="ctr"/>
        <c:lblOffset val="100"/>
        <c:noMultiLvlLbl val="0"/>
      </c:catAx>
      <c:valAx>
        <c:axId val="11823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2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13.788315161489406</c:v>
                </c:pt>
                <c:pt idx="1">
                  <c:v>55.880477268051841</c:v>
                </c:pt>
                <c:pt idx="2">
                  <c:v>30.331207570458751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114</c:v>
                </c:pt>
                <c:pt idx="1">
                  <c:v>122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641792"/>
        <c:axId val="118643328"/>
      </c:barChart>
      <c:catAx>
        <c:axId val="1186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43328"/>
        <c:crosses val="autoZero"/>
        <c:auto val="1"/>
        <c:lblAlgn val="ctr"/>
        <c:lblOffset val="100"/>
        <c:noMultiLvlLbl val="0"/>
      </c:catAx>
      <c:valAx>
        <c:axId val="11864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641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711808"/>
        <c:axId val="118713344"/>
      </c:barChart>
      <c:catAx>
        <c:axId val="1187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13344"/>
        <c:crosses val="autoZero"/>
        <c:auto val="1"/>
        <c:lblAlgn val="ctr"/>
        <c:lblOffset val="100"/>
        <c:noMultiLvlLbl val="0"/>
      </c:catAx>
      <c:valAx>
        <c:axId val="118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71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85.4</c:v>
                </c:pt>
                <c:pt idx="1">
                  <c:v>98.7</c:v>
                </c:pt>
                <c:pt idx="2">
                  <c:v>102.3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92.8</c:v>
                </c:pt>
                <c:pt idx="1">
                  <c:v>103.6</c:v>
                </c:pt>
                <c:pt idx="2">
                  <c:v>104.8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757248"/>
        <c:axId val="118758784"/>
      </c:barChart>
      <c:catAx>
        <c:axId val="11875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58784"/>
        <c:crosses val="autoZero"/>
        <c:auto val="1"/>
        <c:lblAlgn val="ctr"/>
        <c:lblOffset val="100"/>
        <c:noMultiLvlLbl val="0"/>
      </c:catAx>
      <c:valAx>
        <c:axId val="118758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57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1546</c:v>
                </c:pt>
                <c:pt idx="1">
                  <c:v>1203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94976"/>
        <c:axId val="118896512"/>
      </c:barChart>
      <c:catAx>
        <c:axId val="11889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96512"/>
        <c:crosses val="autoZero"/>
        <c:auto val="1"/>
        <c:lblAlgn val="ctr"/>
        <c:lblOffset val="100"/>
        <c:noMultiLvlLbl val="0"/>
      </c:catAx>
      <c:valAx>
        <c:axId val="11889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9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53</c:v>
                </c:pt>
                <c:pt idx="1">
                  <c:v>66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41</c:v>
                </c:pt>
                <c:pt idx="1">
                  <c:v>49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35936"/>
        <c:axId val="118937472"/>
      </c:barChart>
      <c:catAx>
        <c:axId val="11893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37472"/>
        <c:crosses val="autoZero"/>
        <c:auto val="1"/>
        <c:lblAlgn val="ctr"/>
        <c:lblOffset val="100"/>
        <c:noMultiLvlLbl val="0"/>
      </c:catAx>
      <c:valAx>
        <c:axId val="11893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35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270</c:v>
                </c:pt>
                <c:pt idx="1">
                  <c:v>271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455</c:v>
                </c:pt>
                <c:pt idx="1">
                  <c:v>531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51008"/>
        <c:axId val="119052544"/>
      </c:barChart>
      <c:catAx>
        <c:axId val="11905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52544"/>
        <c:crosses val="autoZero"/>
        <c:auto val="1"/>
        <c:lblAlgn val="ctr"/>
        <c:lblOffset val="100"/>
        <c:noMultiLvlLbl val="0"/>
      </c:catAx>
      <c:valAx>
        <c:axId val="1190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51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3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8354560"/>
        <c:axId val="108356352"/>
      </c:barChart>
      <c:catAx>
        <c:axId val="10835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356352"/>
        <c:crosses val="autoZero"/>
        <c:auto val="1"/>
        <c:lblAlgn val="ctr"/>
        <c:lblOffset val="100"/>
        <c:noMultiLvlLbl val="0"/>
      </c:catAx>
      <c:valAx>
        <c:axId val="10835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35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1.6344373585681959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1.8710141946101624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1.9162723719399299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2.0880477268051845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2.0355893849002262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2.1538778029212096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2.3091956387574575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2.6476033737914011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2.9345813618596996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3.330590413495166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3.4601933758485908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3.5219090722073645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4.1030652129191525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4.8930261263114589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5.1440032915038056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3.0950421723925117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2.3976548035383667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1.665295206747583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388800"/>
        <c:axId val="119402880"/>
      </c:barChart>
      <c:catAx>
        <c:axId val="1193888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9402880"/>
        <c:crosses val="autoZero"/>
        <c:auto val="1"/>
        <c:lblAlgn val="ctr"/>
        <c:lblOffset val="100"/>
        <c:noMultiLvlLbl val="0"/>
      </c:catAx>
      <c:valAx>
        <c:axId val="1194028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9388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1.612836864842625</c:v>
                </c:pt>
                <c:pt idx="1">
                  <c:v>1.9707879037235136</c:v>
                </c:pt>
                <c:pt idx="2">
                  <c:v>2.1754782966467805</c:v>
                </c:pt>
                <c:pt idx="3">
                  <c:v>2.2577658917918124</c:v>
                </c:pt>
                <c:pt idx="4">
                  <c:v>2.1682781320715905</c:v>
                </c:pt>
                <c:pt idx="5">
                  <c:v>2.4593704998971408</c:v>
                </c:pt>
                <c:pt idx="6">
                  <c:v>2.6002880065830078</c:v>
                </c:pt>
                <c:pt idx="7">
                  <c:v>3.0076116025509152</c:v>
                </c:pt>
                <c:pt idx="8">
                  <c:v>3.2719605019543305</c:v>
                </c:pt>
                <c:pt idx="9">
                  <c:v>3.5260234519646163</c:v>
                </c:pt>
                <c:pt idx="10">
                  <c:v>3.4745937049989712</c:v>
                </c:pt>
                <c:pt idx="11">
                  <c:v>3.3244188438592883</c:v>
                </c:pt>
                <c:pt idx="12">
                  <c:v>3.8130014400329149</c:v>
                </c:pt>
                <c:pt idx="13">
                  <c:v>4.2203250360008226</c:v>
                </c:pt>
                <c:pt idx="14">
                  <c:v>4.0670643900432015</c:v>
                </c:pt>
                <c:pt idx="15">
                  <c:v>2.3112528286360829</c:v>
                </c:pt>
                <c:pt idx="16">
                  <c:v>1.5305492696975931</c:v>
                </c:pt>
                <c:pt idx="17">
                  <c:v>1.0069944455873276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414144"/>
        <c:axId val="119448704"/>
      </c:barChart>
      <c:catAx>
        <c:axId val="1194141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14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0.25966401734104044</c:v>
                </c:pt>
                <c:pt idx="1">
                  <c:v>0.24993391170603929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1.3231575144508672</c:v>
                </c:pt>
                <c:pt idx="1">
                  <c:v>0.59839946168080549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14.16184971098266</c:v>
                </c:pt>
                <c:pt idx="1">
                  <c:v>6.592006921246786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24.878070809248555</c:v>
                </c:pt>
                <c:pt idx="1">
                  <c:v>21.847588378073105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43.490335982658962</c:v>
                </c:pt>
                <c:pt idx="1">
                  <c:v>55.172911009108169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5.2948880057803471</c:v>
                </c:pt>
                <c:pt idx="1">
                  <c:v>5.5129653216697507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10.592033959537572</c:v>
                </c:pt>
                <c:pt idx="1">
                  <c:v>10.026194996515345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547392"/>
        <c:axId val="119548928"/>
      </c:barChart>
      <c:catAx>
        <c:axId val="1195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48928"/>
        <c:crosses val="autoZero"/>
        <c:auto val="1"/>
        <c:lblAlgn val="ctr"/>
        <c:lblOffset val="100"/>
        <c:noMultiLvlLbl val="0"/>
      </c:catAx>
      <c:valAx>
        <c:axId val="1195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47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38.802835982658962</c:v>
                </c:pt>
                <c:pt idx="1">
                  <c:v>32.118910864915527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27.099891618497107</c:v>
                </c:pt>
                <c:pt idx="1">
                  <c:v>33.370983634135207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33.792449421965323</c:v>
                </c:pt>
                <c:pt idx="1">
                  <c:v>34.236139482348413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0.30482297687861271</c:v>
                </c:pt>
                <c:pt idx="1">
                  <c:v>0.27396601860085074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715712"/>
        <c:axId val="119717248"/>
      </c:barChart>
      <c:catAx>
        <c:axId val="11971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17248"/>
        <c:crosses val="autoZero"/>
        <c:auto val="1"/>
        <c:lblAlgn val="ctr"/>
        <c:lblOffset val="100"/>
        <c:noMultiLvlLbl val="0"/>
      </c:catAx>
      <c:valAx>
        <c:axId val="119717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157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30</c:v>
                </c:pt>
                <c:pt idx="3">
                  <c:v>42</c:v>
                </c:pt>
                <c:pt idx="4">
                  <c:v>58</c:v>
                </c:pt>
                <c:pt idx="5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31</c:v>
                </c:pt>
                <c:pt idx="3">
                  <c:v>38</c:v>
                </c:pt>
                <c:pt idx="4">
                  <c:v>38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777536"/>
        <c:axId val="119783424"/>
      </c:barChart>
      <c:catAx>
        <c:axId val="11977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83424"/>
        <c:crosses val="autoZero"/>
        <c:auto val="1"/>
        <c:lblAlgn val="ctr"/>
        <c:lblOffset val="100"/>
        <c:noMultiLvlLbl val="0"/>
      </c:catAx>
      <c:valAx>
        <c:axId val="119783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7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0.86</c:v>
                </c:pt>
                <c:pt idx="1">
                  <c:v>0.38</c:v>
                </c:pt>
                <c:pt idx="3">
                  <c:v>0.44</c:v>
                </c:pt>
                <c:pt idx="4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812096"/>
        <c:axId val="119813632"/>
      </c:barChart>
      <c:catAx>
        <c:axId val="119812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13632"/>
        <c:crosses val="autoZero"/>
        <c:auto val="1"/>
        <c:lblAlgn val="ctr"/>
        <c:lblOffset val="100"/>
        <c:noMultiLvlLbl val="0"/>
      </c:catAx>
      <c:valAx>
        <c:axId val="11981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12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57.894736842105267</c:v>
                </c:pt>
                <c:pt idx="1">
                  <c:v>57.015993265993274</c:v>
                </c:pt>
                <c:pt idx="2">
                  <c:v>29.30592865621291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42.105263157894733</c:v>
                </c:pt>
                <c:pt idx="1">
                  <c:v>42.984006734006734</c:v>
                </c:pt>
                <c:pt idx="2">
                  <c:v>70.694071343787087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943168"/>
        <c:axId val="119944704"/>
      </c:barChart>
      <c:catAx>
        <c:axId val="119943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44704"/>
        <c:crosses val="autoZero"/>
        <c:auto val="1"/>
        <c:lblAlgn val="ctr"/>
        <c:lblOffset val="100"/>
        <c:noMultiLvlLbl val="0"/>
      </c:catAx>
      <c:valAx>
        <c:axId val="119944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43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12.1</c:v>
                </c:pt>
                <c:pt idx="1">
                  <c:v>14.4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24832"/>
        <c:axId val="123138048"/>
      </c:barChart>
      <c:catAx>
        <c:axId val="12162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38048"/>
        <c:crosses val="autoZero"/>
        <c:auto val="1"/>
        <c:lblAlgn val="ctr"/>
        <c:lblOffset val="100"/>
        <c:noMultiLvlLbl val="0"/>
      </c:catAx>
      <c:valAx>
        <c:axId val="1231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2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267</c:v>
                </c:pt>
                <c:pt idx="1">
                  <c:v>299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317</c:v>
                </c:pt>
                <c:pt idx="1">
                  <c:v>308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360960"/>
        <c:axId val="124366848"/>
      </c:barChart>
      <c:catAx>
        <c:axId val="1243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66848"/>
        <c:crosses val="autoZero"/>
        <c:auto val="1"/>
        <c:lblAlgn val="ctr"/>
        <c:lblOffset val="100"/>
        <c:noMultiLvlLbl val="0"/>
      </c:catAx>
      <c:valAx>
        <c:axId val="12436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360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1133</c:v>
                </c:pt>
                <c:pt idx="1">
                  <c:v>1521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1216</c:v>
                </c:pt>
                <c:pt idx="1">
                  <c:v>1440</c:v>
                </c:pt>
                <c:pt idx="2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80128"/>
        <c:axId val="124502400"/>
      </c:barChart>
      <c:catAx>
        <c:axId val="1244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02400"/>
        <c:crosses val="autoZero"/>
        <c:auto val="1"/>
        <c:lblAlgn val="ctr"/>
        <c:lblOffset val="100"/>
        <c:noMultiLvlLbl val="0"/>
      </c:catAx>
      <c:valAx>
        <c:axId val="12450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480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367</c:v>
                </c:pt>
                <c:pt idx="1">
                  <c:v>1041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260</c:v>
                </c:pt>
                <c:pt idx="1">
                  <c:v>894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380544"/>
        <c:axId val="108382080"/>
      </c:barChart>
      <c:catAx>
        <c:axId val="10838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382080"/>
        <c:crosses val="autoZero"/>
        <c:auto val="1"/>
        <c:lblAlgn val="ctr"/>
        <c:lblOffset val="100"/>
        <c:noMultiLvlLbl val="0"/>
      </c:catAx>
      <c:valAx>
        <c:axId val="10838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380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32.759311173408094</c:v>
                </c:pt>
                <c:pt idx="1">
                  <c:v>29.313275539690636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31.043919369910562</c:v>
                </c:pt>
                <c:pt idx="1">
                  <c:v>28.008669046404894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14.797757308770523</c:v>
                </c:pt>
                <c:pt idx="1">
                  <c:v>19.118646948835625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9.7116539847817389</c:v>
                </c:pt>
                <c:pt idx="1">
                  <c:v>13.976712561618221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5.9404618875984516</c:v>
                </c:pt>
                <c:pt idx="1">
                  <c:v>5.7326194118646949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5.7468962755306361</c:v>
                </c:pt>
                <c:pt idx="1">
                  <c:v>3.8500764915859258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656640"/>
        <c:axId val="124691200"/>
      </c:barChart>
      <c:catAx>
        <c:axId val="124656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91200"/>
        <c:crosses val="autoZero"/>
        <c:auto val="1"/>
        <c:lblAlgn val="ctr"/>
        <c:lblOffset val="100"/>
        <c:noMultiLvlLbl val="0"/>
      </c:catAx>
      <c:valAx>
        <c:axId val="1246912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56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59.53</c:v>
                </c:pt>
                <c:pt idx="1">
                  <c:v>35.76</c:v>
                </c:pt>
                <c:pt idx="2">
                  <c:v>3.86</c:v>
                </c:pt>
                <c:pt idx="3">
                  <c:v>0.66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62.71</c:v>
                </c:pt>
                <c:pt idx="1">
                  <c:v>31.36</c:v>
                </c:pt>
                <c:pt idx="2">
                  <c:v>4.78</c:v>
                </c:pt>
                <c:pt idx="3">
                  <c:v>0.86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851136"/>
        <c:axId val="125852672"/>
      </c:barChart>
      <c:catAx>
        <c:axId val="125851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52672"/>
        <c:crosses val="autoZero"/>
        <c:auto val="1"/>
        <c:lblAlgn val="ctr"/>
        <c:lblOffset val="100"/>
        <c:noMultiLvlLbl val="0"/>
      </c:catAx>
      <c:valAx>
        <c:axId val="125852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511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54258</c:v>
                </c:pt>
                <c:pt idx="1">
                  <c:v>60834</c:v>
                </c:pt>
                <c:pt idx="2">
                  <c:v>69983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890560"/>
        <c:axId val="125892096"/>
      </c:barChart>
      <c:catAx>
        <c:axId val="12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92096"/>
        <c:crosses val="autoZero"/>
        <c:auto val="1"/>
        <c:lblAlgn val="ctr"/>
        <c:lblOffset val="100"/>
        <c:noMultiLvlLbl val="0"/>
      </c:catAx>
      <c:valAx>
        <c:axId val="12589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9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11585</c:v>
                </c:pt>
                <c:pt idx="1">
                  <c:v>12013</c:v>
                </c:pt>
                <c:pt idx="2">
                  <c:v>12611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14843</c:v>
                </c:pt>
                <c:pt idx="1">
                  <c:v>15431</c:v>
                </c:pt>
                <c:pt idx="2">
                  <c:v>15892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52000"/>
        <c:axId val="125953536"/>
      </c:barChart>
      <c:catAx>
        <c:axId val="12595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53536"/>
        <c:crosses val="autoZero"/>
        <c:auto val="1"/>
        <c:lblAlgn val="ctr"/>
        <c:lblOffset val="100"/>
        <c:noMultiLvlLbl val="0"/>
      </c:catAx>
      <c:valAx>
        <c:axId val="12595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52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32.799999999999997</c:v>
                </c:pt>
                <c:pt idx="1">
                  <c:v>20</c:v>
                </c:pt>
                <c:pt idx="2">
                  <c:v>4.3</c:v>
                </c:pt>
                <c:pt idx="3">
                  <c:v>42.900000000000006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84.338938344873057</c:v>
                </c:pt>
                <c:pt idx="1">
                  <c:v>94.449791466153357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15.661061655126938</c:v>
                </c:pt>
                <c:pt idx="1">
                  <c:v>5.5502085338466474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6220928"/>
        <c:axId val="126230912"/>
      </c:barChart>
      <c:catAx>
        <c:axId val="126220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230912"/>
        <c:crosses val="autoZero"/>
        <c:auto val="1"/>
        <c:lblAlgn val="ctr"/>
        <c:lblOffset val="100"/>
        <c:noMultiLvlLbl val="0"/>
      </c:catAx>
      <c:valAx>
        <c:axId val="1262309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2209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130</c:v>
                </c:pt>
                <c:pt idx="1">
                  <c:v>94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64448"/>
        <c:axId val="126265984"/>
      </c:barChart>
      <c:catAx>
        <c:axId val="1262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65984"/>
        <c:crosses val="autoZero"/>
        <c:auto val="1"/>
        <c:lblAlgn val="ctr"/>
        <c:lblOffset val="100"/>
        <c:noMultiLvlLbl val="0"/>
      </c:catAx>
      <c:valAx>
        <c:axId val="12626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64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9.3000000000000007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82752"/>
        <c:axId val="126341888"/>
      </c:barChart>
      <c:catAx>
        <c:axId val="1262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41888"/>
        <c:crosses val="autoZero"/>
        <c:auto val="1"/>
        <c:lblAlgn val="ctr"/>
        <c:lblOffset val="100"/>
        <c:noMultiLvlLbl val="0"/>
      </c:catAx>
      <c:valAx>
        <c:axId val="12634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8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9.6</c:v>
                </c:pt>
                <c:pt idx="1">
                  <c:v>12.7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70944"/>
        <c:axId val="126372480"/>
      </c:barChart>
      <c:catAx>
        <c:axId val="12637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72480"/>
        <c:crosses val="autoZero"/>
        <c:auto val="1"/>
        <c:lblAlgn val="ctr"/>
        <c:lblOffset val="100"/>
        <c:noMultiLvlLbl val="0"/>
      </c:catAx>
      <c:valAx>
        <c:axId val="12637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7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14.98</c:v>
                </c:pt>
                <c:pt idx="1">
                  <c:v>13.38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12.62</c:v>
                </c:pt>
                <c:pt idx="1">
                  <c:v>3.25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407808"/>
        <c:axId val="126409344"/>
      </c:barChart>
      <c:catAx>
        <c:axId val="12640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09344"/>
        <c:crosses val="autoZero"/>
        <c:auto val="1"/>
        <c:lblAlgn val="ctr"/>
        <c:lblOffset val="100"/>
        <c:noMultiLvlLbl val="0"/>
      </c:catAx>
      <c:valAx>
        <c:axId val="12640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40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120</c:v>
                </c:pt>
                <c:pt idx="1">
                  <c:v>238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70</c:v>
                </c:pt>
                <c:pt idx="1">
                  <c:v>237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794048"/>
        <c:axId val="109795584"/>
      </c:barChart>
      <c:catAx>
        <c:axId val="10979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795584"/>
        <c:crosses val="autoZero"/>
        <c:auto val="1"/>
        <c:lblAlgn val="ctr"/>
        <c:lblOffset val="100"/>
        <c:noMultiLvlLbl val="0"/>
      </c:catAx>
      <c:valAx>
        <c:axId val="10979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794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6.7</c:v>
                </c:pt>
                <c:pt idx="1">
                  <c:v>0</c:v>
                </c:pt>
                <c:pt idx="2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38784"/>
        <c:axId val="126469248"/>
      </c:barChart>
      <c:catAx>
        <c:axId val="12643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69248"/>
        <c:crosses val="autoZero"/>
        <c:auto val="1"/>
        <c:lblAlgn val="ctr"/>
        <c:lblOffset val="100"/>
        <c:noMultiLvlLbl val="0"/>
      </c:catAx>
      <c:valAx>
        <c:axId val="12646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38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22.4</c:v>
                </c:pt>
                <c:pt idx="1">
                  <c:v>22.5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10.9</c:v>
                </c:pt>
                <c:pt idx="1">
                  <c:v>11.3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66.8</c:v>
                </c:pt>
                <c:pt idx="1">
                  <c:v>66.099999999999994</c:v>
                </c:pt>
                <c:pt idx="2">
                  <c:v>72.599999999999994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6558592"/>
        <c:axId val="126560128"/>
      </c:barChart>
      <c:catAx>
        <c:axId val="1265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560128"/>
        <c:crosses val="autoZero"/>
        <c:auto val="1"/>
        <c:lblAlgn val="ctr"/>
        <c:lblOffset val="100"/>
        <c:noMultiLvlLbl val="0"/>
      </c:catAx>
      <c:valAx>
        <c:axId val="126560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65585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165857</c:v>
                </c:pt>
                <c:pt idx="1">
                  <c:v>200341</c:v>
                </c:pt>
                <c:pt idx="2">
                  <c:v>198478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8582</c:v>
                </c:pt>
                <c:pt idx="1">
                  <c:v>8751</c:v>
                </c:pt>
                <c:pt idx="2">
                  <c:v>16542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81856"/>
        <c:axId val="126683392"/>
      </c:barChart>
      <c:catAx>
        <c:axId val="12668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83392"/>
        <c:crosses val="autoZero"/>
        <c:auto val="1"/>
        <c:lblAlgn val="ctr"/>
        <c:lblOffset val="100"/>
        <c:noMultiLvlLbl val="0"/>
      </c:catAx>
      <c:valAx>
        <c:axId val="1266833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681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780813</c:v>
                </c:pt>
                <c:pt idx="1">
                  <c:v>888837</c:v>
                </c:pt>
                <c:pt idx="2">
                  <c:v>913764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47855</c:v>
                </c:pt>
                <c:pt idx="1">
                  <c:v>24022</c:v>
                </c:pt>
                <c:pt idx="2">
                  <c:v>46448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78848"/>
        <c:axId val="126880384"/>
      </c:barChart>
      <c:catAx>
        <c:axId val="12687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80384"/>
        <c:crosses val="autoZero"/>
        <c:auto val="1"/>
        <c:lblAlgn val="ctr"/>
        <c:lblOffset val="100"/>
        <c:noMultiLvlLbl val="0"/>
      </c:catAx>
      <c:valAx>
        <c:axId val="126880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878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4.7</c:v>
                </c:pt>
                <c:pt idx="1">
                  <c:v>4.4000000000000004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5.6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928384"/>
        <c:axId val="126929920"/>
      </c:barChart>
      <c:catAx>
        <c:axId val="12692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29920"/>
        <c:crosses val="autoZero"/>
        <c:auto val="1"/>
        <c:lblAlgn val="ctr"/>
        <c:lblOffset val="100"/>
        <c:noMultiLvlLbl val="0"/>
      </c:catAx>
      <c:valAx>
        <c:axId val="126929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928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21.8</c:v>
                </c:pt>
                <c:pt idx="1">
                  <c:v>23.1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29</c:v>
                </c:pt>
                <c:pt idx="1">
                  <c:v>30.7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039360"/>
        <c:axId val="127040896"/>
      </c:barChart>
      <c:catAx>
        <c:axId val="1270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40896"/>
        <c:crosses val="autoZero"/>
        <c:auto val="1"/>
        <c:lblAlgn val="ctr"/>
        <c:lblOffset val="100"/>
        <c:noMultiLvlLbl val="0"/>
      </c:catAx>
      <c:valAx>
        <c:axId val="127040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39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1152.473</c:v>
                </c:pt>
                <c:pt idx="1">
                  <c:v>1360.732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86816"/>
        <c:axId val="127188352"/>
      </c:barChart>
      <c:catAx>
        <c:axId val="127186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88352"/>
        <c:crosses val="autoZero"/>
        <c:auto val="1"/>
        <c:lblAlgn val="ctr"/>
        <c:lblOffset val="100"/>
        <c:noMultiLvlLbl val="0"/>
      </c:catAx>
      <c:valAx>
        <c:axId val="127188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55105.64</c:v>
                </c:pt>
                <c:pt idx="1">
                  <c:v>84630.12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235584"/>
        <c:axId val="127237120"/>
      </c:barChart>
      <c:catAx>
        <c:axId val="12723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37120"/>
        <c:crosses val="autoZero"/>
        <c:auto val="1"/>
        <c:lblAlgn val="ctr"/>
        <c:lblOffset val="100"/>
        <c:noMultiLvlLbl val="0"/>
      </c:catAx>
      <c:valAx>
        <c:axId val="12723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3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88</c:v>
                </c:pt>
                <c:pt idx="1">
                  <c:v>86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85</c:v>
                </c:pt>
                <c:pt idx="1">
                  <c:v>81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366656"/>
        <c:axId val="127368192"/>
      </c:barChart>
      <c:catAx>
        <c:axId val="12736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68192"/>
        <c:crosses val="autoZero"/>
        <c:auto val="1"/>
        <c:lblAlgn val="ctr"/>
        <c:lblOffset val="100"/>
        <c:noMultiLvlLbl val="0"/>
      </c:catAx>
      <c:valAx>
        <c:axId val="12736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66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49778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47442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83417</v>
      </c>
      <c r="C4" s="35">
        <v>40788</v>
      </c>
      <c r="D4" s="63">
        <v>42629</v>
      </c>
      <c r="E4" s="211"/>
    </row>
    <row r="5" spans="1:5" ht="30" x14ac:dyDescent="0.25">
      <c r="A5" s="201" t="s">
        <v>716</v>
      </c>
      <c r="B5" s="72">
        <v>79994</v>
      </c>
      <c r="C5" s="61">
        <v>39186</v>
      </c>
      <c r="D5" s="111">
        <v>40808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17237</v>
      </c>
      <c r="C4" s="71">
        <v>23412</v>
      </c>
    </row>
    <row r="5" spans="1:6" x14ac:dyDescent="0.25">
      <c r="A5" s="286" t="s">
        <v>719</v>
      </c>
      <c r="B5" s="214">
        <v>4822</v>
      </c>
      <c r="C5" s="214">
        <v>6035</v>
      </c>
    </row>
    <row r="6" spans="1:6" x14ac:dyDescent="0.25">
      <c r="A6" s="286" t="s">
        <v>720</v>
      </c>
      <c r="B6" s="214">
        <v>6609</v>
      </c>
      <c r="C6" s="214">
        <v>7176</v>
      </c>
    </row>
    <row r="7" spans="1:6" x14ac:dyDescent="0.25">
      <c r="A7" s="286" t="s">
        <v>721</v>
      </c>
      <c r="B7" s="214">
        <v>19623</v>
      </c>
      <c r="C7" s="214">
        <v>13294</v>
      </c>
    </row>
    <row r="8" spans="1:6" x14ac:dyDescent="0.25">
      <c r="A8" s="286" t="s">
        <v>722</v>
      </c>
      <c r="B8" s="214">
        <v>104</v>
      </c>
      <c r="C8" s="214">
        <v>242</v>
      </c>
    </row>
    <row r="9" spans="1:6" x14ac:dyDescent="0.25">
      <c r="A9" s="286" t="s">
        <v>723</v>
      </c>
      <c r="B9" s="214">
        <v>4015</v>
      </c>
      <c r="C9" s="214">
        <v>3899</v>
      </c>
    </row>
    <row r="10" spans="1:6" ht="30" x14ac:dyDescent="0.25">
      <c r="A10" s="293" t="s">
        <v>724</v>
      </c>
      <c r="B10" s="214">
        <v>6686</v>
      </c>
      <c r="C10" s="214">
        <v>1278</v>
      </c>
    </row>
    <row r="11" spans="1:6" x14ac:dyDescent="0.25">
      <c r="A11" s="286" t="s">
        <v>887</v>
      </c>
      <c r="B11" s="214">
        <v>2398</v>
      </c>
      <c r="C11" s="214">
        <v>3137</v>
      </c>
    </row>
    <row r="12" spans="1:6" x14ac:dyDescent="0.25">
      <c r="A12" s="294" t="s">
        <v>16</v>
      </c>
      <c r="B12" s="1">
        <f>SUM(B4:B11)</f>
        <v>61494</v>
      </c>
      <c r="C12" s="1">
        <f>SUM(C4:C11)</f>
        <v>58473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12993</v>
      </c>
      <c r="C19" s="71">
        <v>16396</v>
      </c>
    </row>
    <row r="20" spans="1:3" x14ac:dyDescent="0.25">
      <c r="A20" s="286" t="s">
        <v>719</v>
      </c>
      <c r="B20" s="214">
        <v>3378</v>
      </c>
      <c r="C20" s="214">
        <v>3932</v>
      </c>
    </row>
    <row r="21" spans="1:3" x14ac:dyDescent="0.25">
      <c r="A21" s="286" t="s">
        <v>720</v>
      </c>
      <c r="B21" s="214">
        <v>5239</v>
      </c>
      <c r="C21" s="214">
        <v>5577</v>
      </c>
    </row>
    <row r="22" spans="1:3" x14ac:dyDescent="0.25">
      <c r="A22" s="286" t="s">
        <v>721</v>
      </c>
      <c r="B22" s="214">
        <v>18319</v>
      </c>
      <c r="C22" s="214">
        <v>14214</v>
      </c>
    </row>
    <row r="23" spans="1:3" x14ac:dyDescent="0.25">
      <c r="A23" s="286" t="s">
        <v>722</v>
      </c>
      <c r="B23" s="214">
        <v>58</v>
      </c>
      <c r="C23" s="214">
        <v>111</v>
      </c>
    </row>
    <row r="24" spans="1:3" x14ac:dyDescent="0.25">
      <c r="A24" s="286" t="s">
        <v>723</v>
      </c>
      <c r="B24" s="214">
        <v>2762</v>
      </c>
      <c r="C24" s="214">
        <v>2396</v>
      </c>
    </row>
    <row r="25" spans="1:3" ht="30" x14ac:dyDescent="0.25">
      <c r="A25" s="293" t="s">
        <v>724</v>
      </c>
      <c r="B25" s="214">
        <v>4905</v>
      </c>
      <c r="C25" s="214">
        <v>1040</v>
      </c>
    </row>
    <row r="26" spans="1:3" x14ac:dyDescent="0.25">
      <c r="A26" s="286" t="s">
        <v>887</v>
      </c>
      <c r="B26" s="214">
        <v>1873</v>
      </c>
      <c r="C26" s="214">
        <v>3522</v>
      </c>
    </row>
    <row r="27" spans="1:3" x14ac:dyDescent="0.25">
      <c r="A27" s="294" t="s">
        <v>16</v>
      </c>
      <c r="B27" s="1">
        <f>SUM(B19:B26)</f>
        <v>49527</v>
      </c>
      <c r="C27" s="1">
        <f>SUM(C19:C26)</f>
        <v>47188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73.260000000000005</v>
      </c>
      <c r="C4" s="1018">
        <v>70.11</v>
      </c>
      <c r="D4" s="1018">
        <v>76.760000000000005</v>
      </c>
      <c r="E4" s="1019">
        <v>29</v>
      </c>
      <c r="F4" s="1019">
        <v>232.7</v>
      </c>
      <c r="G4" s="1020">
        <v>47.9</v>
      </c>
      <c r="H4" s="1021">
        <v>46.2</v>
      </c>
      <c r="I4" s="1022">
        <v>49.5</v>
      </c>
      <c r="J4" s="1019">
        <v>9.6</v>
      </c>
    </row>
    <row r="5" spans="1:12" x14ac:dyDescent="0.25">
      <c r="A5" s="498">
        <v>2021</v>
      </c>
      <c r="B5" s="757">
        <v>71.13</v>
      </c>
      <c r="C5" s="758">
        <v>68.75</v>
      </c>
      <c r="D5" s="758">
        <v>73.739999999999995</v>
      </c>
      <c r="E5" s="1023">
        <v>28</v>
      </c>
      <c r="F5" s="1023">
        <v>232.8</v>
      </c>
      <c r="G5" s="1024">
        <v>47.9</v>
      </c>
      <c r="H5" s="1025">
        <v>46.2</v>
      </c>
      <c r="I5" s="1026">
        <v>49.6</v>
      </c>
      <c r="J5" s="1023">
        <v>12.7</v>
      </c>
    </row>
    <row r="6" spans="1:12" x14ac:dyDescent="0.25">
      <c r="A6" s="499">
        <v>2022</v>
      </c>
      <c r="B6" s="1011">
        <v>74.98</v>
      </c>
      <c r="C6" s="1012">
        <v>71.33</v>
      </c>
      <c r="D6" s="1012">
        <v>78.44</v>
      </c>
      <c r="E6" s="1013">
        <v>27</v>
      </c>
      <c r="F6" s="1013">
        <v>246.3</v>
      </c>
      <c r="G6" s="1014">
        <v>48.6</v>
      </c>
      <c r="H6" s="1015">
        <v>47</v>
      </c>
      <c r="I6" s="1016">
        <v>50.2</v>
      </c>
      <c r="J6" s="1013">
        <v>18.5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12.7</v>
      </c>
    </row>
    <row r="13" spans="1:12" x14ac:dyDescent="0.25">
      <c r="A13" s="633">
        <f t="shared" si="0"/>
        <v>2022</v>
      </c>
      <c r="B13" s="627">
        <f t="shared" si="1"/>
        <v>18.5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24240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28503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69983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6274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23652</v>
      </c>
      <c r="C5" s="70">
        <v>26428</v>
      </c>
      <c r="D5" s="55">
        <v>14843</v>
      </c>
      <c r="E5" s="110">
        <v>11585</v>
      </c>
      <c r="F5" s="55">
        <v>25.3</v>
      </c>
      <c r="G5" s="55">
        <v>29</v>
      </c>
      <c r="H5" s="110">
        <v>21.8</v>
      </c>
      <c r="I5" s="55"/>
      <c r="J5" s="70"/>
      <c r="K5" s="55"/>
      <c r="L5" s="55"/>
      <c r="M5" s="71">
        <v>86</v>
      </c>
      <c r="N5" s="71">
        <v>85</v>
      </c>
      <c r="O5" s="71">
        <v>88</v>
      </c>
    </row>
    <row r="6" spans="1:16" x14ac:dyDescent="0.25">
      <c r="A6" s="215">
        <v>2021</v>
      </c>
      <c r="B6" s="212">
        <v>24154</v>
      </c>
      <c r="C6" s="212">
        <v>27444</v>
      </c>
      <c r="D6" s="58">
        <v>15431</v>
      </c>
      <c r="E6" s="160">
        <v>12013</v>
      </c>
      <c r="F6" s="58">
        <v>26.8</v>
      </c>
      <c r="G6" s="58">
        <v>30.7</v>
      </c>
      <c r="H6" s="160">
        <v>23.1</v>
      </c>
      <c r="I6" s="58">
        <v>54258</v>
      </c>
      <c r="J6" s="212">
        <v>8447</v>
      </c>
      <c r="K6" s="58">
        <v>4015</v>
      </c>
      <c r="L6" s="58">
        <v>4432</v>
      </c>
      <c r="M6" s="214">
        <v>84</v>
      </c>
      <c r="N6" s="214">
        <v>81</v>
      </c>
      <c r="O6" s="214">
        <v>86</v>
      </c>
    </row>
    <row r="7" spans="1:16" x14ac:dyDescent="0.25">
      <c r="A7" s="229">
        <v>2022</v>
      </c>
      <c r="B7" s="167">
        <v>24240</v>
      </c>
      <c r="C7" s="167">
        <v>28503</v>
      </c>
      <c r="D7" s="94">
        <v>15892</v>
      </c>
      <c r="E7" s="169">
        <v>12611</v>
      </c>
      <c r="F7" s="94">
        <v>29.3</v>
      </c>
      <c r="G7" s="58">
        <v>33.5</v>
      </c>
      <c r="H7" s="160">
        <v>25.3</v>
      </c>
      <c r="I7" s="94">
        <v>60834</v>
      </c>
      <c r="J7" s="167">
        <v>6848</v>
      </c>
      <c r="K7" s="94">
        <v>3283</v>
      </c>
      <c r="L7" s="94">
        <v>3565</v>
      </c>
      <c r="M7" s="214">
        <v>71</v>
      </c>
      <c r="N7" s="214">
        <v>70</v>
      </c>
      <c r="O7" s="214">
        <v>72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69983</v>
      </c>
      <c r="J8" s="1072">
        <v>6274</v>
      </c>
      <c r="K8" s="1073">
        <v>2967</v>
      </c>
      <c r="L8" s="1073">
        <v>3307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54258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60834</v>
      </c>
      <c r="F14" s="514">
        <f>A5</f>
        <v>2020</v>
      </c>
      <c r="G14" s="310">
        <f>IF(ISBLANK(E5),"",E5)</f>
        <v>11585</v>
      </c>
      <c r="H14" s="310">
        <f>IF(ISBLANK(D5),"",D5)</f>
        <v>14843</v>
      </c>
      <c r="K14" s="514">
        <f>A6</f>
        <v>2021</v>
      </c>
      <c r="L14" s="310">
        <f>IF(ISBLANK(L6),"",L6)</f>
        <v>4432</v>
      </c>
      <c r="M14" s="310">
        <f>IF(ISBLANK(K6),"",K6)</f>
        <v>4015</v>
      </c>
    </row>
    <row r="15" spans="1:16" x14ac:dyDescent="0.25">
      <c r="A15" s="481">
        <f>A8</f>
        <v>2023</v>
      </c>
      <c r="B15" s="311">
        <f t="shared" si="0"/>
        <v>69983</v>
      </c>
      <c r="F15" s="486">
        <f t="shared" ref="F15:F16" si="1">A6</f>
        <v>2021</v>
      </c>
      <c r="G15" s="479">
        <f t="shared" ref="G15:G16" si="2">IF(ISBLANK(E6),"",E6)</f>
        <v>12013</v>
      </c>
      <c r="H15" s="479">
        <f t="shared" ref="H15:H16" si="3">IF(ISBLANK(D6),"",D6)</f>
        <v>15431</v>
      </c>
      <c r="K15" s="486">
        <f>A7</f>
        <v>2022</v>
      </c>
      <c r="L15" s="479">
        <f t="shared" ref="L15:L16" si="4">IF(ISBLANK(L7),"",L7)</f>
        <v>3565</v>
      </c>
      <c r="M15" s="479">
        <f t="shared" ref="M15:M16" si="5">IF(ISBLANK(K7),"",K7)</f>
        <v>3283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12611</v>
      </c>
      <c r="H16" s="311">
        <f t="shared" si="3"/>
        <v>15892</v>
      </c>
      <c r="K16" s="481">
        <f>A8</f>
        <v>2023</v>
      </c>
      <c r="L16" s="311">
        <f t="shared" si="4"/>
        <v>3307</v>
      </c>
      <c r="M16" s="311">
        <f t="shared" si="5"/>
        <v>2967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23652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24154</v>
      </c>
      <c r="C21" s="373"/>
      <c r="D21" s="197"/>
      <c r="F21" s="514">
        <f>A5</f>
        <v>2020</v>
      </c>
      <c r="G21" s="310">
        <f>IF(ISBLANK(E5),"",E5)</f>
        <v>11585</v>
      </c>
      <c r="H21" s="310">
        <f>IF(ISBLANK(D5),"",D5)</f>
        <v>14843</v>
      </c>
      <c r="K21" s="514">
        <f>A6</f>
        <v>2021</v>
      </c>
      <c r="L21" s="310">
        <f>IF(ISBLANK(L6),"",L6)</f>
        <v>4432</v>
      </c>
      <c r="M21" s="310">
        <f>IF(ISBLANK(K6),"",K6)</f>
        <v>4015</v>
      </c>
    </row>
    <row r="22" spans="1:15" x14ac:dyDescent="0.25">
      <c r="A22" s="481">
        <f t="shared" si="6"/>
        <v>2022</v>
      </c>
      <c r="B22" s="311">
        <f t="shared" si="7"/>
        <v>24240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12013</v>
      </c>
      <c r="H22" s="479">
        <f t="shared" ref="H22:H23" si="10">IF(ISBLANK(D6),"",D6)</f>
        <v>15431</v>
      </c>
      <c r="K22" s="486">
        <f>A7</f>
        <v>2022</v>
      </c>
      <c r="L22" s="479">
        <f>IF(ISBLANK(L7),"",L7)</f>
        <v>3565</v>
      </c>
      <c r="M22" s="479">
        <f>IF(ISBLANK(K7),"",K7)</f>
        <v>3283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12611</v>
      </c>
      <c r="H23" s="311">
        <f t="shared" si="10"/>
        <v>15892</v>
      </c>
      <c r="K23" s="481">
        <f>A8</f>
        <v>2023</v>
      </c>
      <c r="L23" s="311">
        <f>IF(ISBLANK(L8),"",L8)</f>
        <v>3307</v>
      </c>
      <c r="M23" s="311">
        <f>IF(ISBLANK(K8),"",K8)</f>
        <v>2967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23652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24154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24240</v>
      </c>
      <c r="C28" s="373"/>
      <c r="D28" s="197"/>
      <c r="F28" s="514">
        <f>A5</f>
        <v>2020</v>
      </c>
      <c r="G28" s="310">
        <f>IF(ISBLANK(H5),"",H5)</f>
        <v>21.8</v>
      </c>
      <c r="H28" s="310">
        <f>IF(ISBLANK(G5),"",G5)</f>
        <v>29</v>
      </c>
      <c r="K28" s="514">
        <f>A5</f>
        <v>2020</v>
      </c>
      <c r="L28" s="310">
        <f>IF(ISBLANK(O5),"",O5)</f>
        <v>88</v>
      </c>
      <c r="M28" s="310">
        <f>IF(ISBLANK(N5),"",N5)</f>
        <v>85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23.1</v>
      </c>
      <c r="H29" s="479">
        <f t="shared" ref="H29:H30" si="15">IF(ISBLANK(G6),"",G6)</f>
        <v>30.7</v>
      </c>
      <c r="K29" s="486">
        <f t="shared" ref="K29:K30" si="16">A6</f>
        <v>2021</v>
      </c>
      <c r="L29" s="479">
        <f t="shared" ref="L29:L30" si="17">IF(ISBLANK(O6),"",O6)</f>
        <v>86</v>
      </c>
      <c r="M29" s="479">
        <f t="shared" ref="M29:M30" si="18">IF(ISBLANK(N6),"",N6)</f>
        <v>81</v>
      </c>
    </row>
    <row r="30" spans="1:15" x14ac:dyDescent="0.25">
      <c r="F30" s="481">
        <f t="shared" si="13"/>
        <v>2022</v>
      </c>
      <c r="G30" s="311">
        <f t="shared" si="14"/>
        <v>25.3</v>
      </c>
      <c r="H30" s="311">
        <f t="shared" si="15"/>
        <v>33.5</v>
      </c>
      <c r="K30" s="481">
        <f t="shared" si="16"/>
        <v>2022</v>
      </c>
      <c r="L30" s="311">
        <f t="shared" si="17"/>
        <v>72</v>
      </c>
      <c r="M30" s="311">
        <f t="shared" si="18"/>
        <v>70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21.8</v>
      </c>
      <c r="H35" s="310">
        <f>IF(ISBLANK(G5),"",G5)</f>
        <v>29</v>
      </c>
      <c r="K35" s="514">
        <f>A5</f>
        <v>2020</v>
      </c>
      <c r="L35" s="310">
        <f>IF(ISBLANK(O5),"",O5)</f>
        <v>88</v>
      </c>
      <c r="M35" s="310">
        <f>IF(ISBLANK(N5),"",N5)</f>
        <v>85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23.1</v>
      </c>
      <c r="H36" s="479">
        <f t="shared" ref="H36:H37" si="21">IF(ISBLANK(G6),"",G6)</f>
        <v>30.7</v>
      </c>
      <c r="K36" s="486">
        <f t="shared" ref="K36:K37" si="22">A6</f>
        <v>2021</v>
      </c>
      <c r="L36" s="479">
        <f t="shared" ref="L36:L37" si="23">IF(ISBLANK(O6),"",O6)</f>
        <v>86</v>
      </c>
      <c r="M36" s="479">
        <f t="shared" ref="M36:M37" si="24">IF(ISBLANK(N6),"",N6)</f>
        <v>81</v>
      </c>
    </row>
    <row r="37" spans="6:15" x14ac:dyDescent="0.25">
      <c r="F37" s="481">
        <f t="shared" si="19"/>
        <v>2022</v>
      </c>
      <c r="G37" s="311">
        <f t="shared" si="20"/>
        <v>25.3</v>
      </c>
      <c r="H37" s="311">
        <f t="shared" si="21"/>
        <v>33.5</v>
      </c>
      <c r="K37" s="481">
        <f t="shared" si="22"/>
        <v>2022</v>
      </c>
      <c r="L37" s="311">
        <f t="shared" si="23"/>
        <v>72</v>
      </c>
      <c r="M37" s="311">
        <f t="shared" si="24"/>
        <v>70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19.100000000000001</v>
      </c>
      <c r="C6" s="35">
        <v>19.5</v>
      </c>
      <c r="D6" s="63">
        <v>18.7</v>
      </c>
      <c r="E6" s="35">
        <v>55.7</v>
      </c>
      <c r="F6" s="35">
        <v>51.6</v>
      </c>
      <c r="G6" s="35">
        <v>59.3</v>
      </c>
      <c r="H6" s="292">
        <v>25.3</v>
      </c>
      <c r="I6" s="35">
        <v>28.9</v>
      </c>
      <c r="J6" s="63">
        <v>22</v>
      </c>
      <c r="M6" s="127" t="s">
        <v>16</v>
      </c>
      <c r="N6" s="935">
        <f>IF(ISBLANK(B8),"",B8)</f>
        <v>17.600000000000001</v>
      </c>
      <c r="O6" s="935">
        <f>IF(ISBLANK(E8),"",E8)</f>
        <v>53.9</v>
      </c>
      <c r="P6" s="128">
        <f>IF(ISBLANK(H8),"",H8)</f>
        <v>28.5</v>
      </c>
    </row>
    <row r="7" spans="1:19" x14ac:dyDescent="0.25">
      <c r="A7" s="286">
        <v>2022</v>
      </c>
      <c r="B7" s="167">
        <v>18.5</v>
      </c>
      <c r="C7" s="94">
        <v>18.3</v>
      </c>
      <c r="D7" s="169">
        <v>18.600000000000001</v>
      </c>
      <c r="E7" s="94">
        <v>53.8</v>
      </c>
      <c r="F7" s="94">
        <v>51</v>
      </c>
      <c r="G7" s="94">
        <v>56.4</v>
      </c>
      <c r="H7" s="167">
        <v>27.7</v>
      </c>
      <c r="I7" s="94">
        <v>30.7</v>
      </c>
      <c r="J7" s="169">
        <v>25</v>
      </c>
    </row>
    <row r="8" spans="1:19" x14ac:dyDescent="0.25">
      <c r="A8" s="218">
        <v>2023</v>
      </c>
      <c r="B8" s="167">
        <v>17.600000000000001</v>
      </c>
      <c r="C8" s="94">
        <v>17.399999999999999</v>
      </c>
      <c r="D8" s="169">
        <v>17.899999999999999</v>
      </c>
      <c r="E8" s="94">
        <v>53.9</v>
      </c>
      <c r="F8" s="94">
        <v>51.2</v>
      </c>
      <c r="G8" s="94">
        <v>56.3</v>
      </c>
      <c r="H8" s="167">
        <v>28.5</v>
      </c>
      <c r="I8" s="94">
        <v>31.4</v>
      </c>
      <c r="J8" s="169">
        <v>25.8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17.899999999999999</v>
      </c>
      <c r="O12" s="936">
        <f>IF(ISBLANK(G8),"",G8)</f>
        <v>56.3</v>
      </c>
      <c r="P12" s="938">
        <f>IF(ISBLANK(J8),"",J8)</f>
        <v>25.8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17.399999999999999</v>
      </c>
      <c r="O13" s="937">
        <f>IF(ISBLANK(F8),"",F8)</f>
        <v>51.2</v>
      </c>
      <c r="P13" s="939">
        <f>IF(ISBLANK(I8),"",I8)</f>
        <v>31.4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17.600000000000001</v>
      </c>
      <c r="O20" s="935">
        <f>IF(ISBLANK(E8),"",E8)</f>
        <v>53.9</v>
      </c>
      <c r="P20" s="940">
        <f>IF(ISBLANK(H8),"",H8)</f>
        <v>28.5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17.899999999999999</v>
      </c>
      <c r="O24" s="936">
        <f>IF(ISBLANK(G8),"",G8)</f>
        <v>56.3</v>
      </c>
      <c r="P24" s="938">
        <f>IF(ISBLANK(J8),"",J8)</f>
        <v>25.8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17.399999999999999</v>
      </c>
      <c r="O25" s="937">
        <f>IF(ISBLANK(F8),"",F8)</f>
        <v>51.2</v>
      </c>
      <c r="P25" s="939">
        <f>IF(ISBLANK(I8),"",I8)</f>
        <v>31.4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4500607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46293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4593899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47253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13647079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140373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780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3841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318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618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965741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33.799999999999997</v>
      </c>
      <c r="E20" s="600">
        <v>35.9</v>
      </c>
      <c r="F20" s="600">
        <v>32.799999999999997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16.2</v>
      </c>
      <c r="E21" s="751">
        <v>18.600000000000001</v>
      </c>
      <c r="F21" s="751">
        <v>20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5.0999999999999996</v>
      </c>
      <c r="E22" s="752">
        <v>2.4</v>
      </c>
      <c r="F22" s="752">
        <v>4.3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32.799999999999997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32.799999999999997</v>
      </c>
      <c r="C30" s="204" t="s">
        <v>493</v>
      </c>
    </row>
    <row r="31" spans="1:11" x14ac:dyDescent="0.25">
      <c r="A31" s="698" t="s">
        <v>1430</v>
      </c>
      <c r="B31" s="734">
        <f>F21</f>
        <v>20</v>
      </c>
    </row>
    <row r="32" spans="1:11" x14ac:dyDescent="0.25">
      <c r="A32" s="698" t="s">
        <v>1431</v>
      </c>
      <c r="B32" s="734">
        <f>F22</f>
        <v>4.3</v>
      </c>
    </row>
    <row r="33" spans="1:2" x14ac:dyDescent="0.25">
      <c r="A33" s="699" t="s">
        <v>1432</v>
      </c>
      <c r="B33" s="732">
        <f>100-(B30+B31+B32)</f>
        <v>42.900000000000006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833</v>
      </c>
      <c r="C4" s="71">
        <v>53</v>
      </c>
      <c r="D4" s="71">
        <v>41</v>
      </c>
      <c r="G4" s="217">
        <f>A4</f>
        <v>2021</v>
      </c>
      <c r="H4" s="289">
        <f>IF(ISBLANK(C4),"",C4)</f>
        <v>53</v>
      </c>
      <c r="I4" s="289">
        <f>IF(ISBLANK(D4),"",D4)</f>
        <v>41</v>
      </c>
    </row>
    <row r="5" spans="1:9" x14ac:dyDescent="0.25">
      <c r="A5" s="286">
        <v>2022</v>
      </c>
      <c r="B5" s="214">
        <v>807</v>
      </c>
      <c r="C5" s="214">
        <v>66</v>
      </c>
      <c r="D5" s="214">
        <v>49</v>
      </c>
      <c r="G5" s="286">
        <f t="shared" ref="G5:G6" si="0">A5</f>
        <v>2022</v>
      </c>
      <c r="H5" s="290">
        <f t="shared" ref="H5:H6" si="1">IF(ISBLANK(C5),"",C5)</f>
        <v>66</v>
      </c>
      <c r="I5" s="290">
        <f t="shared" ref="I5:I6" si="2">IF(ISBLANK(D5),"",D5)</f>
        <v>49</v>
      </c>
    </row>
    <row r="6" spans="1:9" x14ac:dyDescent="0.25">
      <c r="A6" s="218">
        <v>2023</v>
      </c>
      <c r="B6" s="168">
        <v>780</v>
      </c>
      <c r="C6" s="168">
        <v>55</v>
      </c>
      <c r="D6" s="168">
        <v>34</v>
      </c>
      <c r="G6" s="219">
        <f t="shared" si="0"/>
        <v>2023</v>
      </c>
      <c r="H6" s="291">
        <f t="shared" si="1"/>
        <v>55</v>
      </c>
      <c r="I6" s="291">
        <f t="shared" si="2"/>
        <v>34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53</v>
      </c>
      <c r="I12" s="289">
        <f>IF(ISBLANK(D4),"",D4)</f>
        <v>41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66</v>
      </c>
      <c r="I13" s="290">
        <f t="shared" si="4"/>
        <v>49</v>
      </c>
    </row>
    <row r="14" spans="1:9" x14ac:dyDescent="0.25">
      <c r="G14" s="219">
        <f t="shared" si="3"/>
        <v>2023</v>
      </c>
      <c r="H14" s="291">
        <f t="shared" ref="H14:I14" si="5">IF(ISBLANK(C6),"",C6)</f>
        <v>55</v>
      </c>
      <c r="I14" s="291">
        <f t="shared" si="5"/>
        <v>34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3230</v>
      </c>
      <c r="C23" s="71">
        <v>270</v>
      </c>
      <c r="D23" s="71">
        <v>455</v>
      </c>
      <c r="G23" s="217">
        <f>A23</f>
        <v>2021</v>
      </c>
      <c r="H23" s="289">
        <f>IF(ISBLANK(C23),"",C23)</f>
        <v>270</v>
      </c>
      <c r="I23" s="289">
        <f>IF(ISBLANK(D23),"",D23)</f>
        <v>455</v>
      </c>
    </row>
    <row r="24" spans="1:13" x14ac:dyDescent="0.25">
      <c r="A24" s="286">
        <v>2022</v>
      </c>
      <c r="B24" s="214">
        <v>3518</v>
      </c>
      <c r="C24" s="214">
        <v>271</v>
      </c>
      <c r="D24" s="214">
        <v>531</v>
      </c>
      <c r="G24" s="286">
        <f t="shared" ref="G24:G25" si="6">A24</f>
        <v>2022</v>
      </c>
      <c r="H24" s="290">
        <f t="shared" ref="H24:H25" si="7">IF(ISBLANK(C24),"",C24)</f>
        <v>271</v>
      </c>
      <c r="I24" s="290">
        <f t="shared" ref="I24:I25" si="8">IF(ISBLANK(D24),"",D24)</f>
        <v>531</v>
      </c>
    </row>
    <row r="25" spans="1:13" x14ac:dyDescent="0.25">
      <c r="A25" s="218">
        <v>2023</v>
      </c>
      <c r="B25" s="168">
        <v>3841</v>
      </c>
      <c r="C25" s="168">
        <v>318</v>
      </c>
      <c r="D25" s="168">
        <v>618</v>
      </c>
      <c r="G25" s="219">
        <f t="shared" si="6"/>
        <v>2023</v>
      </c>
      <c r="H25" s="291">
        <f t="shared" si="7"/>
        <v>318</v>
      </c>
      <c r="I25" s="291">
        <f t="shared" si="8"/>
        <v>618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270</v>
      </c>
      <c r="I31" s="289">
        <f>IF(ISBLANK(D23),"",D23)</f>
        <v>455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271</v>
      </c>
      <c r="I32" s="290">
        <f t="shared" si="10"/>
        <v>531</v>
      </c>
    </row>
    <row r="33" spans="7:9" x14ac:dyDescent="0.25">
      <c r="G33" s="219">
        <f t="shared" si="9"/>
        <v>2023</v>
      </c>
      <c r="H33" s="291">
        <f t="shared" ref="H33:I33" si="11">IF(ISBLANK(C25),"",C25)</f>
        <v>318</v>
      </c>
      <c r="I33" s="291">
        <f t="shared" si="11"/>
        <v>618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4037755</v>
      </c>
      <c r="C4" s="1077">
        <v>38694</v>
      </c>
      <c r="D4" s="110">
        <v>1938298</v>
      </c>
      <c r="E4" s="70">
        <v>18575</v>
      </c>
      <c r="F4" s="1076">
        <v>611025</v>
      </c>
      <c r="G4" s="70">
        <v>5855</v>
      </c>
      <c r="H4" s="1078">
        <v>11940187</v>
      </c>
      <c r="I4" s="1077">
        <v>114422</v>
      </c>
    </row>
    <row r="5" spans="1:9" x14ac:dyDescent="0.25">
      <c r="A5" s="587">
        <v>2021</v>
      </c>
      <c r="B5" s="1079">
        <v>4778416</v>
      </c>
      <c r="C5" s="1080">
        <v>46749</v>
      </c>
      <c r="D5" s="160">
        <v>2477024</v>
      </c>
      <c r="E5" s="212">
        <v>24233</v>
      </c>
      <c r="F5" s="1079">
        <v>320166</v>
      </c>
      <c r="G5" s="212">
        <v>3132</v>
      </c>
      <c r="H5" s="1081">
        <v>13322360</v>
      </c>
      <c r="I5" s="1080">
        <v>130337</v>
      </c>
    </row>
    <row r="6" spans="1:9" x14ac:dyDescent="0.25">
      <c r="A6" s="588">
        <v>2022</v>
      </c>
      <c r="B6" s="1082">
        <v>4477668</v>
      </c>
      <c r="C6" s="1083">
        <v>46057</v>
      </c>
      <c r="D6" s="169">
        <v>2729257</v>
      </c>
      <c r="E6" s="167">
        <v>28073</v>
      </c>
      <c r="F6" s="1082">
        <v>590544</v>
      </c>
      <c r="G6" s="167">
        <v>6074</v>
      </c>
      <c r="H6" s="1084">
        <v>13647079</v>
      </c>
      <c r="I6" s="1083">
        <v>140373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809119</v>
      </c>
      <c r="C4" s="1076">
        <v>4131482</v>
      </c>
      <c r="D4" s="1077">
        <v>39592</v>
      </c>
      <c r="E4" s="1076">
        <v>4070949</v>
      </c>
      <c r="F4" s="1077">
        <v>39012</v>
      </c>
    </row>
    <row r="5" spans="1:6" x14ac:dyDescent="0.25">
      <c r="A5" s="480">
        <v>2021</v>
      </c>
      <c r="B5" s="1081">
        <v>869878</v>
      </c>
      <c r="C5" s="1079">
        <v>4640139</v>
      </c>
      <c r="D5" s="1080">
        <v>45396</v>
      </c>
      <c r="E5" s="1079">
        <v>4340169</v>
      </c>
      <c r="F5" s="1080">
        <v>42461</v>
      </c>
    </row>
    <row r="6" spans="1:6" ht="15.75" thickBot="1" x14ac:dyDescent="0.3">
      <c r="A6" s="960">
        <v>2022</v>
      </c>
      <c r="B6" s="1085">
        <v>965741</v>
      </c>
      <c r="C6" s="1086">
        <v>4500607</v>
      </c>
      <c r="D6" s="1087">
        <v>46293</v>
      </c>
      <c r="E6" s="1086">
        <v>4593899</v>
      </c>
      <c r="F6" s="1087">
        <v>47253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Зајечарска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3624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173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97220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23.3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-16.600000000000001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74.98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48.6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246.3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83417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79994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2330</v>
      </c>
      <c r="C63" s="548">
        <f>IF(ISBLANK('DEM2'!C7),"-",'DEM2'!C7)</f>
        <v>2397</v>
      </c>
      <c r="D63" s="548"/>
      <c r="E63" s="548">
        <f>IF(ISBLANK('DEM2'!D8),"-",'DEM2'!D8)</f>
        <v>2311</v>
      </c>
      <c r="F63" s="548">
        <f>IF(ISBLANK('DEM2'!C8),"-",'DEM2'!C8)</f>
        <v>2283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3138</v>
      </c>
      <c r="C64" s="317">
        <f>IF(ISBLANK('DEM2'!F7),"-",'DEM2'!F7)</f>
        <v>3471</v>
      </c>
      <c r="D64" s="789"/>
      <c r="E64" s="317">
        <f>IF(ISBLANK('DEM2'!G8),"-",'DEM2'!G8)</f>
        <v>2960</v>
      </c>
      <c r="F64" s="317">
        <f>IF(ISBLANK('DEM2'!F8),"-",'DEM2'!F8)</f>
        <v>3316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1768</v>
      </c>
      <c r="C65" s="345">
        <f>IF(ISBLANK('DEM2'!I7),"-",'DEM2'!I7)</f>
        <v>1942</v>
      </c>
      <c r="D65" s="393"/>
      <c r="E65" s="345">
        <f>IF(ISBLANK('DEM2'!J8),"-",'DEM2'!J8)</f>
        <v>1633</v>
      </c>
      <c r="F65" s="345">
        <f>IF(ISBLANK('DEM2'!I8),"-",'DEM2'!I8)</f>
        <v>1747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6772</v>
      </c>
      <c r="C66" s="317">
        <f>IF(ISBLANK('DEM2'!L7),"-",'DEM2'!L7)</f>
        <v>7296</v>
      </c>
      <c r="D66" s="395"/>
      <c r="E66" s="317">
        <f>IF(ISBLANK('DEM2'!M8),"-",'DEM2'!M8)</f>
        <v>6510</v>
      </c>
      <c r="F66" s="317">
        <f>IF(ISBLANK('DEM2'!L8),"-",'DEM2'!L8)</f>
        <v>6895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6906</v>
      </c>
      <c r="C67" s="317">
        <f>IF(ISBLANK('DEM2'!O7),"-",'DEM2'!O7)</f>
        <v>7775</v>
      </c>
      <c r="D67" s="395"/>
      <c r="E67" s="317">
        <f>IF(ISBLANK('DEM2'!P8),"-",'DEM2'!P8)</f>
        <v>6103</v>
      </c>
      <c r="F67" s="317">
        <f>IF(ISBLANK('DEM2'!O8),"-",'DEM2'!O8)</f>
        <v>6694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29755</v>
      </c>
      <c r="C68" s="414">
        <f>IF(ISBLANK('DEM2'!R7),"-",'DEM2'!R7)</f>
        <v>31558</v>
      </c>
      <c r="D68" s="420"/>
      <c r="E68" s="414">
        <f>IF(ISBLANK('DEM2'!S8),"-",'DEM2'!S8)</f>
        <v>27790</v>
      </c>
      <c r="F68" s="414">
        <f>IF(ISBLANK('DEM2'!R8),"-",'DEM2'!R8)</f>
        <v>29072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52009</v>
      </c>
      <c r="C69" s="463">
        <f>IF(ISBLANK('DEM2'!U7),"-",'DEM2'!U7)</f>
        <v>50206</v>
      </c>
      <c r="D69" s="799"/>
      <c r="E69" s="463">
        <f>IF(ISBLANK('DEM2'!V8),"-",'DEM2'!V8)</f>
        <v>49778</v>
      </c>
      <c r="F69" s="463">
        <f>IF(ISBLANK('DEM2'!U8),"-",'DEM2'!U8)</f>
        <v>47442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15.4</v>
      </c>
      <c r="G115" s="800">
        <f>IF(ISBLANK('DEM2'!E23),"-",'DEM2'!E23)</f>
        <v>17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8.1999999999999993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12.3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24240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28503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69983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6274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29.6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13647079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140373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2729257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1548135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28073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4477668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46057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590544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6074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4500607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46293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4593899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47253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780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3841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965741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16690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19814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13421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44116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16007</v>
      </c>
      <c r="C300" s="808">
        <f>IF(ISBLANK(POLJ3!C4),"-",POLJ3!C4)</f>
        <v>4691</v>
      </c>
      <c r="D300" s="1153">
        <f>IF(ISBLANK(POLJ3!D4),"-",POLJ3!D4)</f>
        <v>11316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23760</v>
      </c>
      <c r="C301" s="789">
        <f>IF(ISBLANK(POLJ3!C5),"-",POLJ3!C5)</f>
        <v>13547</v>
      </c>
      <c r="D301" s="1154">
        <f>IF(ISBLANK(POLJ3!D5),"-",POLJ3!D5)</f>
        <v>10213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19</v>
      </c>
      <c r="C302" s="790">
        <f>IF(ISBLANK(POLJ3!C6),"-",POLJ3!C6)</f>
        <v>11</v>
      </c>
      <c r="D302" s="1155">
        <f>IF(ISBLANK(POLJ3!D6),"-",POLJ3!D6)</f>
        <v>8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226</v>
      </c>
      <c r="C303" s="791">
        <f>IF(ISBLANK(POLJ3!C7),"-",POLJ3!C7)</f>
        <v>46</v>
      </c>
      <c r="D303" s="1164">
        <f>IF(ISBLANK(POLJ3!D7),"-",POLJ3!D7)</f>
        <v>180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16690</v>
      </c>
      <c r="C304" s="807">
        <f>IF(ISBLANK(POLJ3!C8),"-",POLJ3!C8)</f>
        <v>3994</v>
      </c>
      <c r="D304" s="1122">
        <f>IF(ISBLANK(POLJ3!D8),"-",POLJ3!D8)</f>
        <v>12696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628.72</v>
      </c>
      <c r="C310" s="1123"/>
      <c r="D310" s="3"/>
      <c r="E310" s="5"/>
      <c r="F310" s="5"/>
      <c r="G310" s="815" t="s">
        <v>765</v>
      </c>
      <c r="H310" s="816">
        <f>IF(ISBLANK(POLJ2!H3),"-",POLJ2!H3)</f>
        <v>21060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48828.75</v>
      </c>
      <c r="C311" s="1124"/>
      <c r="D311" s="3"/>
      <c r="E311" s="5"/>
      <c r="F311" s="5"/>
      <c r="G311" s="810" t="s">
        <v>766</v>
      </c>
      <c r="H311" s="248">
        <f>IF(ISBLANK(POLJ2!H4),"-",POLJ2!H4)</f>
        <v>67666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3603.94</v>
      </c>
      <c r="C312" s="1124"/>
      <c r="D312" s="3"/>
      <c r="E312" s="5"/>
      <c r="F312" s="5"/>
      <c r="G312" s="810" t="s">
        <v>767</v>
      </c>
      <c r="H312" s="248">
        <f>IF(ISBLANK(POLJ2!H5),"-",POLJ2!H5)</f>
        <v>47696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985.57</v>
      </c>
      <c r="C313" s="1124"/>
      <c r="D313" s="3"/>
      <c r="E313" s="5"/>
      <c r="F313" s="5"/>
      <c r="G313" s="812" t="s">
        <v>768</v>
      </c>
      <c r="H313" s="249">
        <f>IF(ISBLANK(POLJ2!H6),"-",POLJ2!H6)</f>
        <v>244598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4.1900000000000004</v>
      </c>
      <c r="C314" s="1124"/>
      <c r="D314" s="3"/>
      <c r="E314" s="5"/>
      <c r="F314" s="5"/>
      <c r="G314" s="814" t="s">
        <v>16</v>
      </c>
      <c r="H314" s="817">
        <f>IF(ISBLANK(POLJ2!H7),"-",POLJ2!H7)</f>
        <v>381020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30499.11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84550.28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473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30.3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2300</v>
      </c>
      <c r="I364" s="808">
        <f>IF(ISBLANK(OBRAZ2!I6),"-",OBRAZ2!I6)</f>
        <v>2131</v>
      </c>
      <c r="J364" s="808">
        <f>IF(ISBLANK(OBRAZ2!J6),"-",OBRAZ2!J6)</f>
        <v>169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1104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</v>
      </c>
      <c r="I365" s="789">
        <f>IF(ISBLANK(OBRAZ2!I7),"-",OBRAZ2!I7)</f>
        <v>5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67.7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35</v>
      </c>
      <c r="I366" s="807">
        <f>IF(ISBLANK(OBRAZ2!I8),"-",OBRAZ2!I8)</f>
        <v>35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731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0.48140043763676155</v>
      </c>
      <c r="I375" s="850">
        <f>IF(ISBLANK(OBRAZ2!C12),"-",OBRAZ2!C21)</f>
        <v>0.47826086956521735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67.658643326039396</v>
      </c>
      <c r="I377" s="851">
        <f>IF(ISBLANK(OBRAZ2!C14),"-",OBRAZ2!C23)</f>
        <v>65.565217391304344</v>
      </c>
      <c r="J377" s="851">
        <f>IF(ISBLANK(OBRAZ2!D14),"-",OBRAZ2!D23)</f>
        <v>68.327556325823224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16.936542669584245</v>
      </c>
      <c r="I379" s="851">
        <f>IF(ISBLANK(OBRAZ2!C16),"-",OBRAZ2!C25)</f>
        <v>13.608695652173914</v>
      </c>
      <c r="J379" s="851">
        <f>IF(ISBLANK(OBRAZ2!D16),"-",OBRAZ2!D25)</f>
        <v>12.824956672443674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14.923413566739608</v>
      </c>
      <c r="I380" s="852">
        <f>IF(ISBLANK(OBRAZ2!C17),"-",OBRAZ2!C26)</f>
        <v>20.347826086956523</v>
      </c>
      <c r="J380" s="852">
        <f>IF(ISBLANK(OBRAZ2!D17),"-",OBRAZ2!D26)</f>
        <v>18.8474870017331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20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64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2558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2944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475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173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96.2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776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54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2894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90.5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789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93.4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33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5385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56306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38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4504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353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0.09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44.7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32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32.9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87.4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90.9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11152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11.5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328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2834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116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9.5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9.1999999999999993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108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2273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1112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680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235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596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128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367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95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9.9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50.1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469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88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1360.732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955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38014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313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24247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139735.76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198478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16542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913764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46448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16690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13421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19814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628.72</v>
      </c>
      <c r="G3" s="217" t="s">
        <v>765</v>
      </c>
      <c r="H3" s="71">
        <v>21060</v>
      </c>
    </row>
    <row r="4" spans="1:9" x14ac:dyDescent="0.25">
      <c r="A4" s="286" t="s">
        <v>760</v>
      </c>
      <c r="B4" s="214">
        <v>48828.75</v>
      </c>
      <c r="G4" s="286" t="s">
        <v>766</v>
      </c>
      <c r="H4" s="214">
        <v>67666</v>
      </c>
    </row>
    <row r="5" spans="1:9" x14ac:dyDescent="0.25">
      <c r="A5" s="286" t="s">
        <v>761</v>
      </c>
      <c r="B5" s="214">
        <v>3603.94</v>
      </c>
      <c r="G5" s="286" t="s">
        <v>767</v>
      </c>
      <c r="H5" s="214">
        <v>47696</v>
      </c>
    </row>
    <row r="6" spans="1:9" x14ac:dyDescent="0.25">
      <c r="A6" s="286" t="s">
        <v>762</v>
      </c>
      <c r="B6" s="214">
        <v>985.57</v>
      </c>
      <c r="G6" s="286" t="s">
        <v>768</v>
      </c>
      <c r="H6" s="214">
        <v>244598</v>
      </c>
    </row>
    <row r="7" spans="1:9" x14ac:dyDescent="0.25">
      <c r="A7" s="286" t="s">
        <v>763</v>
      </c>
      <c r="B7" s="214">
        <v>4.1900000000000004</v>
      </c>
      <c r="G7" s="1" t="s">
        <v>24</v>
      </c>
      <c r="H7" s="288">
        <v>381020</v>
      </c>
    </row>
    <row r="8" spans="1:9" x14ac:dyDescent="0.25">
      <c r="A8" s="287" t="s">
        <v>764</v>
      </c>
      <c r="B8" s="73">
        <v>30499.11</v>
      </c>
    </row>
    <row r="9" spans="1:9" x14ac:dyDescent="0.25">
      <c r="A9" s="1" t="s">
        <v>24</v>
      </c>
      <c r="B9" s="288">
        <v>84550.28</v>
      </c>
      <c r="I9" s="41" t="s">
        <v>876</v>
      </c>
    </row>
    <row r="10" spans="1:9" x14ac:dyDescent="0.25">
      <c r="G10" s="29" t="s">
        <v>775</v>
      </c>
      <c r="H10" s="58">
        <v>44116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16007</v>
      </c>
      <c r="C4" s="55">
        <v>4691</v>
      </c>
      <c r="D4" s="110">
        <v>11316</v>
      </c>
    </row>
    <row r="5" spans="1:4" ht="30" customHeight="1" x14ac:dyDescent="0.25">
      <c r="A5" s="274" t="s">
        <v>884</v>
      </c>
      <c r="B5" s="212">
        <v>23760</v>
      </c>
      <c r="C5" s="58">
        <v>13547</v>
      </c>
      <c r="D5" s="160">
        <v>10213</v>
      </c>
    </row>
    <row r="6" spans="1:4" x14ac:dyDescent="0.25">
      <c r="A6" s="274" t="s">
        <v>772</v>
      </c>
      <c r="B6" s="212">
        <v>19</v>
      </c>
      <c r="C6" s="58">
        <v>11</v>
      </c>
      <c r="D6" s="160">
        <v>8</v>
      </c>
    </row>
    <row r="7" spans="1:4" ht="30" x14ac:dyDescent="0.25">
      <c r="A7" s="274" t="s">
        <v>773</v>
      </c>
      <c r="B7" s="212">
        <v>226</v>
      </c>
      <c r="C7" s="58">
        <v>46</v>
      </c>
      <c r="D7" s="160">
        <v>180</v>
      </c>
    </row>
    <row r="8" spans="1:4" x14ac:dyDescent="0.25">
      <c r="A8" s="201" t="s">
        <v>774</v>
      </c>
      <c r="B8" s="72">
        <v>16690</v>
      </c>
      <c r="C8" s="61">
        <v>3994</v>
      </c>
      <c r="D8" s="111">
        <v>12696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57.894736842105267</v>
      </c>
      <c r="C14" s="276">
        <f>D6/B6*100</f>
        <v>42.105263157894733</v>
      </c>
    </row>
    <row r="15" spans="1:4" ht="60" x14ac:dyDescent="0.25">
      <c r="A15" s="277" t="s">
        <v>885</v>
      </c>
      <c r="B15" s="282">
        <f>C5/B5*100</f>
        <v>57.015993265993274</v>
      </c>
      <c r="C15" s="278">
        <f>D5/B5*100</f>
        <v>42.984006734006734</v>
      </c>
    </row>
    <row r="16" spans="1:4" ht="30" x14ac:dyDescent="0.25">
      <c r="A16" s="279" t="s">
        <v>821</v>
      </c>
      <c r="B16" s="283">
        <f>C4/B4*100</f>
        <v>29.30592865621291</v>
      </c>
      <c r="C16" s="280">
        <f>D4/B4*100</f>
        <v>70.694071343787087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57.894736842105267</v>
      </c>
      <c r="C21" s="276">
        <f>C14</f>
        <v>42.105263157894733</v>
      </c>
    </row>
    <row r="22" spans="1:3" ht="60" x14ac:dyDescent="0.25">
      <c r="A22" s="277" t="s">
        <v>823</v>
      </c>
      <c r="B22" s="282">
        <f t="shared" ref="B22:C23" si="0">B15</f>
        <v>57.015993265993274</v>
      </c>
      <c r="C22" s="278">
        <f t="shared" si="0"/>
        <v>42.984006734006734</v>
      </c>
    </row>
    <row r="23" spans="1:3" ht="30" x14ac:dyDescent="0.25">
      <c r="A23" s="279" t="s">
        <v>858</v>
      </c>
      <c r="B23" s="285">
        <f t="shared" si="0"/>
        <v>29.30592865621291</v>
      </c>
      <c r="C23" s="284">
        <f t="shared" si="0"/>
        <v>70.694071343787087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473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30.3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1104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67.7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731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2419</v>
      </c>
      <c r="C6" s="973">
        <v>2231</v>
      </c>
      <c r="D6" s="945">
        <v>188</v>
      </c>
      <c r="E6" s="973">
        <v>2285</v>
      </c>
      <c r="F6" s="973">
        <v>2117</v>
      </c>
      <c r="G6" s="945">
        <v>168</v>
      </c>
      <c r="H6" s="599">
        <v>2300</v>
      </c>
      <c r="I6" s="616">
        <v>2131</v>
      </c>
      <c r="J6" s="945">
        <v>169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10</v>
      </c>
      <c r="C7" s="975">
        <v>10</v>
      </c>
      <c r="D7" s="976">
        <v>0</v>
      </c>
      <c r="E7" s="975">
        <v>0</v>
      </c>
      <c r="F7" s="975">
        <v>0</v>
      </c>
      <c r="G7" s="976">
        <v>0</v>
      </c>
      <c r="H7" s="753">
        <v>5</v>
      </c>
      <c r="I7" s="690">
        <v>5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60</v>
      </c>
      <c r="C8" s="978">
        <v>60</v>
      </c>
      <c r="D8" s="979">
        <v>0</v>
      </c>
      <c r="E8" s="978">
        <v>0</v>
      </c>
      <c r="F8" s="978">
        <v>0</v>
      </c>
      <c r="G8" s="979">
        <v>0</v>
      </c>
      <c r="H8" s="754">
        <v>35</v>
      </c>
      <c r="I8" s="691">
        <v>35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11</v>
      </c>
      <c r="C12" s="600">
        <v>11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1546</v>
      </c>
      <c r="C14" s="751">
        <v>1508</v>
      </c>
      <c r="D14" s="751">
        <v>1577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387</v>
      </c>
      <c r="C16" s="1029">
        <v>313</v>
      </c>
      <c r="D16" s="751">
        <v>296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341</v>
      </c>
      <c r="C17" s="752">
        <v>468</v>
      </c>
      <c r="D17" s="752">
        <v>435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0.48140043763676155</v>
      </c>
      <c r="C21" s="289">
        <f>C12/SUM(C12:C17)*100</f>
        <v>0.47826086956521735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67.658643326039396</v>
      </c>
      <c r="C23" s="290">
        <f>C14/SUM(C12:C17)*100</f>
        <v>65.565217391304344</v>
      </c>
      <c r="D23" s="290">
        <f>D14/SUM(D12:D17)*100</f>
        <v>68.327556325823224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16.936542669584245</v>
      </c>
      <c r="C25" s="290">
        <f>C16/SUM(C12:C17)*100</f>
        <v>13.608695652173914</v>
      </c>
      <c r="D25" s="290">
        <f>D16/SUM(D12:D17)*100</f>
        <v>12.824956672443674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14.923413566739608</v>
      </c>
      <c r="C26" s="291">
        <f>C17/SUM(C12:C17)*100</f>
        <v>20.347826086956523</v>
      </c>
      <c r="D26" s="291">
        <f>D17/SUM(D12:D17)*100</f>
        <v>18.8474870017331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22.4</v>
      </c>
      <c r="C7" s="600">
        <v>22.5</v>
      </c>
      <c r="D7" s="600">
        <v>25.4</v>
      </c>
    </row>
    <row r="8" spans="1:6" x14ac:dyDescent="0.25">
      <c r="A8" s="695" t="s">
        <v>944</v>
      </c>
      <c r="B8" s="751">
        <v>10.9</v>
      </c>
      <c r="C8" s="751">
        <v>11.3</v>
      </c>
      <c r="D8" s="751">
        <v>2</v>
      </c>
    </row>
    <row r="9" spans="1:6" x14ac:dyDescent="0.25">
      <c r="A9" s="696" t="s">
        <v>224</v>
      </c>
      <c r="B9" s="752">
        <v>66.8</v>
      </c>
      <c r="C9" s="752">
        <v>66.099999999999994</v>
      </c>
      <c r="D9" s="752">
        <v>72.599999999999994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22.4</v>
      </c>
      <c r="C13" s="697">
        <f t="shared" ref="C13:D13" si="1">IF(ISBLANK(C7),"",C7)</f>
        <v>22.5</v>
      </c>
      <c r="D13" s="697">
        <f t="shared" si="1"/>
        <v>25.4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10.9</v>
      </c>
      <c r="C14" s="698">
        <f t="shared" si="2"/>
        <v>11.3</v>
      </c>
      <c r="D14" s="698">
        <f t="shared" si="2"/>
        <v>2</v>
      </c>
    </row>
    <row r="15" spans="1:6" x14ac:dyDescent="0.25">
      <c r="A15" s="702" t="s">
        <v>1630</v>
      </c>
      <c r="B15" s="699">
        <f t="shared" si="2"/>
        <v>66.8</v>
      </c>
      <c r="C15" s="699">
        <f t="shared" si="2"/>
        <v>66.099999999999994</v>
      </c>
      <c r="D15" s="699">
        <f t="shared" si="2"/>
        <v>72.599999999999994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22.4</v>
      </c>
      <c r="C18" s="697">
        <f t="shared" ref="C18:D18" si="4">IF(ISBLANK(C7),"",C7)</f>
        <v>22.5</v>
      </c>
      <c r="D18" s="697">
        <f t="shared" si="4"/>
        <v>25.4</v>
      </c>
    </row>
    <row r="19" spans="1:5" x14ac:dyDescent="0.25">
      <c r="A19" s="701" t="s">
        <v>1632</v>
      </c>
      <c r="B19" s="698">
        <f t="shared" ref="B19:D20" si="5">IF(ISBLANK(B8),"",B8)</f>
        <v>10.9</v>
      </c>
      <c r="C19" s="698">
        <f t="shared" si="5"/>
        <v>11.3</v>
      </c>
      <c r="D19" s="698">
        <f t="shared" si="5"/>
        <v>2</v>
      </c>
    </row>
    <row r="20" spans="1:5" x14ac:dyDescent="0.25">
      <c r="A20" s="702" t="s">
        <v>1633</v>
      </c>
      <c r="B20" s="699">
        <f t="shared" si="5"/>
        <v>66.8</v>
      </c>
      <c r="C20" s="699">
        <f t="shared" si="5"/>
        <v>66.099999999999994</v>
      </c>
      <c r="D20" s="699">
        <f t="shared" si="5"/>
        <v>72.599999999999994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85.4</v>
      </c>
      <c r="C5" s="611">
        <v>92.8</v>
      </c>
      <c r="D5" s="1030">
        <v>89.2</v>
      </c>
      <c r="F5" s="28"/>
      <c r="G5" s="693">
        <f>A5</f>
        <v>2020</v>
      </c>
      <c r="H5" s="669">
        <f>IF(ISBLANK(B5),"",B5)</f>
        <v>85.4</v>
      </c>
      <c r="I5" s="618">
        <f t="shared" ref="H5:I7" si="0">IF(ISBLANK(C5),"",C5)</f>
        <v>92.8</v>
      </c>
    </row>
    <row r="6" spans="1:10" x14ac:dyDescent="0.25">
      <c r="A6" s="749">
        <v>2021</v>
      </c>
      <c r="B6" s="601">
        <v>98.7</v>
      </c>
      <c r="C6" s="612">
        <v>103.6</v>
      </c>
      <c r="D6" s="946">
        <v>101.2</v>
      </c>
      <c r="F6" s="44"/>
      <c r="G6" s="693">
        <f t="shared" ref="G6:G7" si="1">A6</f>
        <v>2021</v>
      </c>
      <c r="H6" s="670">
        <f t="shared" si="0"/>
        <v>98.7</v>
      </c>
      <c r="I6" s="619">
        <f t="shared" si="0"/>
        <v>103.6</v>
      </c>
    </row>
    <row r="7" spans="1:10" x14ac:dyDescent="0.25">
      <c r="A7" s="750">
        <v>2022</v>
      </c>
      <c r="B7" s="601">
        <v>102.3</v>
      </c>
      <c r="C7" s="612">
        <v>104.8</v>
      </c>
      <c r="D7" s="946">
        <v>103.5</v>
      </c>
      <c r="F7" s="44"/>
      <c r="G7" s="693">
        <f t="shared" si="1"/>
        <v>2022</v>
      </c>
      <c r="H7" s="671">
        <f t="shared" si="0"/>
        <v>102.3</v>
      </c>
      <c r="I7" s="620">
        <f t="shared" si="0"/>
        <v>104.8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85.4</v>
      </c>
      <c r="I13" s="618">
        <f>IF(ISBLANK(C5),"",C5)</f>
        <v>92.8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98.7</v>
      </c>
      <c r="I14" s="619">
        <f t="shared" si="3"/>
        <v>103.6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102.3</v>
      </c>
      <c r="I15" s="620">
        <f t="shared" si="4"/>
        <v>104.8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Зајечарска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3624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173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97220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23.3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-16.600000000000001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74.98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48.6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246.3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83417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79994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2330</v>
      </c>
      <c r="C63" s="548">
        <f>IF(ISBLANK('DEM2'!C7),"-",'DEM2'!C7)</f>
        <v>2397</v>
      </c>
      <c r="D63" s="548"/>
      <c r="E63" s="548">
        <f>IF(ISBLANK('DEM2'!D8),"-",'DEM2'!D8)</f>
        <v>2311</v>
      </c>
      <c r="F63" s="548">
        <f>IF(ISBLANK('DEM2'!C8),"-",'DEM2'!C8)</f>
        <v>2283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3138</v>
      </c>
      <c r="C64" s="317">
        <f>IF(ISBLANK('DEM2'!F7),"-",'DEM2'!F7)</f>
        <v>3471</v>
      </c>
      <c r="D64" s="789"/>
      <c r="E64" s="317">
        <f>IF(ISBLANK('DEM2'!G8),"-",'DEM2'!G8)</f>
        <v>2960</v>
      </c>
      <c r="F64" s="317">
        <f>IF(ISBLANK('DEM2'!F8),"-",'DEM2'!F8)</f>
        <v>3316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1768</v>
      </c>
      <c r="C65" s="345">
        <f>IF(ISBLANK('DEM2'!I7),"-",'DEM2'!I7)</f>
        <v>1942</v>
      </c>
      <c r="D65" s="393"/>
      <c r="E65" s="345">
        <f>IF(ISBLANK('DEM2'!J8),"-",'DEM2'!J8)</f>
        <v>1633</v>
      </c>
      <c r="F65" s="345">
        <f>IF(ISBLANK('DEM2'!I8),"-",'DEM2'!I8)</f>
        <v>1747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6772</v>
      </c>
      <c r="C66" s="348">
        <f>IF(ISBLANK('DEM2'!L7),"-",'DEM2'!L7)</f>
        <v>7296</v>
      </c>
      <c r="D66" s="394"/>
      <c r="E66" s="348">
        <f>IF(ISBLANK('DEM2'!M8),"-",'DEM2'!M8)</f>
        <v>6510</v>
      </c>
      <c r="F66" s="348">
        <f>IF(ISBLANK('DEM2'!L8),"-",'DEM2'!L8)</f>
        <v>6895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6906</v>
      </c>
      <c r="C67" s="345">
        <f>IF(ISBLANK('DEM2'!O7),"-",'DEM2'!O7)</f>
        <v>7775</v>
      </c>
      <c r="D67" s="393"/>
      <c r="E67" s="345">
        <f>IF(ISBLANK('DEM2'!P8),"-",'DEM2'!P8)</f>
        <v>6103</v>
      </c>
      <c r="F67" s="345">
        <f>IF(ISBLANK('DEM2'!O8),"-",'DEM2'!O8)</f>
        <v>6694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29755</v>
      </c>
      <c r="C68" s="317">
        <f>IF(ISBLANK('DEM2'!R7),"-",'DEM2'!R7)</f>
        <v>31558</v>
      </c>
      <c r="D68" s="395"/>
      <c r="E68" s="317">
        <f>IF(ISBLANK('DEM2'!S8),"-",'DEM2'!S8)</f>
        <v>27790</v>
      </c>
      <c r="F68" s="317">
        <f>IF(ISBLANK('DEM2'!R8),"-",'DEM2'!R8)</f>
        <v>29072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52009</v>
      </c>
      <c r="C69" s="463">
        <f>IF(ISBLANK('DEM2'!U7),"-",'DEM2'!U7)</f>
        <v>50206</v>
      </c>
      <c r="D69" s="799"/>
      <c r="E69" s="463">
        <f>IF(ISBLANK('DEM2'!V8),"-",'DEM2'!V8)</f>
        <v>49778</v>
      </c>
      <c r="F69" s="463">
        <f>IF(ISBLANK('DEM2'!U8),"-",'DEM2'!U8)</f>
        <v>47442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15.4</v>
      </c>
      <c r="G115" s="800">
        <f>IF(ISBLANK('DEM2'!E23),"-",'DEM2'!E23)</f>
        <v>17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8.1999999999999993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12.3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24240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28503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69983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6274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29.6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13647079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140373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2729257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1548135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28073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4477668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46057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590544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6074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4500607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46293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4593899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47253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780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3841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965741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16690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19814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13421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44116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16007</v>
      </c>
      <c r="C300" s="808">
        <f>IF(ISBLANK(POLJ3!C4),"-",POLJ3!C4)</f>
        <v>4691</v>
      </c>
      <c r="D300" s="1153">
        <f>IF(ISBLANK(POLJ3!D4),"-",POLJ3!D4)</f>
        <v>11316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23760</v>
      </c>
      <c r="C301" s="789">
        <f>IF(ISBLANK(POLJ3!C5),"-",POLJ3!C5)</f>
        <v>13547</v>
      </c>
      <c r="D301" s="1154">
        <f>IF(ISBLANK(POLJ3!D5),"-",POLJ3!D5)</f>
        <v>10213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19</v>
      </c>
      <c r="C302" s="790">
        <f>IF(ISBLANK(POLJ3!C6),"-",POLJ3!C6)</f>
        <v>11</v>
      </c>
      <c r="D302" s="1155">
        <f>IF(ISBLANK(POLJ3!D6),"-",POLJ3!D6)</f>
        <v>8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226</v>
      </c>
      <c r="C303" s="791">
        <f>IF(ISBLANK(POLJ3!C7),"-",POLJ3!C7)</f>
        <v>46</v>
      </c>
      <c r="D303" s="1164">
        <f>IF(ISBLANK(POLJ3!D7),"-",POLJ3!D7)</f>
        <v>180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16690</v>
      </c>
      <c r="C304" s="807">
        <f>IF(ISBLANK(POLJ3!C8),"-",POLJ3!C8)</f>
        <v>3994</v>
      </c>
      <c r="D304" s="1122">
        <f>IF(ISBLANK(POLJ3!D8),"-",POLJ3!D8)</f>
        <v>12696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628.72</v>
      </c>
      <c r="C310" s="1123"/>
      <c r="D310" s="3"/>
      <c r="E310" s="5"/>
      <c r="F310" s="5"/>
      <c r="G310" s="815" t="s">
        <v>854</v>
      </c>
      <c r="H310" s="816">
        <f>IF(ISBLANK(POLJ2!H3),"-",POLJ2!H3)</f>
        <v>21060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48828.75</v>
      </c>
      <c r="C311" s="1124"/>
      <c r="D311" s="3"/>
      <c r="E311" s="5"/>
      <c r="F311" s="5"/>
      <c r="G311" s="810" t="s">
        <v>855</v>
      </c>
      <c r="H311" s="248">
        <f>IF(ISBLANK(POLJ2!H4),"-",POLJ2!H4)</f>
        <v>67666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3603.94</v>
      </c>
      <c r="C312" s="1124"/>
      <c r="D312" s="3"/>
      <c r="E312" s="5"/>
      <c r="F312" s="5"/>
      <c r="G312" s="810" t="s">
        <v>856</v>
      </c>
      <c r="H312" s="248">
        <f>IF(ISBLANK(POLJ2!H5),"-",POLJ2!H5)</f>
        <v>47696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985.57</v>
      </c>
      <c r="C313" s="1124"/>
      <c r="D313" s="3"/>
      <c r="E313" s="5"/>
      <c r="F313" s="5"/>
      <c r="G313" s="812" t="s">
        <v>857</v>
      </c>
      <c r="H313" s="249">
        <f>IF(ISBLANK(POLJ2!H6),"-",POLJ2!H6)</f>
        <v>244598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4.1900000000000004</v>
      </c>
      <c r="C314" s="1124"/>
      <c r="D314" s="3"/>
      <c r="E314" s="5"/>
      <c r="F314" s="5"/>
      <c r="G314" s="814" t="s">
        <v>847</v>
      </c>
      <c r="H314" s="817">
        <f>IF(ISBLANK(POLJ2!H7),"-",POLJ2!H7)</f>
        <v>381020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30499.11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84550.28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4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473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30.3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2300</v>
      </c>
      <c r="I364" s="808">
        <f>IF(ISBLANK(OBRAZ2!I6),"-",OBRAZ2!I6)</f>
        <v>2131</v>
      </c>
      <c r="J364" s="808">
        <f>IF(ISBLANK(OBRAZ2!J6),"-",OBRAZ2!J6)</f>
        <v>169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1104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</v>
      </c>
      <c r="I365" s="416">
        <f>IF(ISBLANK(OBRAZ2!I7),"-",OBRAZ2!I7)</f>
        <v>5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67.7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35</v>
      </c>
      <c r="I366" s="807">
        <f>IF(ISBLANK(OBRAZ2!I8),"-",OBRAZ2!I8)</f>
        <v>35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731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0.48140043763676155</v>
      </c>
      <c r="I375" s="850">
        <f>IF(ISBLANK(OBRAZ2!C12),"-",OBRAZ2!C21)</f>
        <v>0.47826086956521735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67.658643326039396</v>
      </c>
      <c r="I377" s="851">
        <f>IF(ISBLANK(OBRAZ2!C14),"-",OBRAZ2!C23)</f>
        <v>65.565217391304344</v>
      </c>
      <c r="J377" s="851">
        <f>IF(ISBLANK(OBRAZ2!D14),"-",OBRAZ2!D23)</f>
        <v>68.327556325823224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16.936542669584245</v>
      </c>
      <c r="I379" s="851">
        <f>IF(ISBLANK(OBRAZ2!C16),"-",OBRAZ2!C25)</f>
        <v>13.608695652173914</v>
      </c>
      <c r="J379" s="851">
        <f>IF(ISBLANK(OBRAZ2!D16),"-",OBRAZ2!D25)</f>
        <v>12.824956672443674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14.923413566739608</v>
      </c>
      <c r="I380" s="852">
        <f>IF(ISBLANK(OBRAZ2!C17),"-",OBRAZ2!C26)</f>
        <v>20.347826086956523</v>
      </c>
      <c r="J380" s="852">
        <f>IF(ISBLANK(OBRAZ2!D17),"-",OBRAZ2!D26)</f>
        <v>18.8474870017331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20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64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2558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2944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475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173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96.2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776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54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2894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90.5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789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93.4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33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5385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56306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38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4504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353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0.09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44.7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32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32.9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87.4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90.9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11152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328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2834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116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9.5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9.1999999999999993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108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2273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1112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680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235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596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128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367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95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9.9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50.1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469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88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1360.732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955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38014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313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24247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139735.76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198478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16542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913764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46448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</v>
      </c>
      <c r="C6" s="601">
        <v>37</v>
      </c>
      <c r="D6" s="612">
        <v>20</v>
      </c>
      <c r="E6" s="612">
        <v>17</v>
      </c>
      <c r="F6" s="1033">
        <v>452</v>
      </c>
      <c r="G6" s="612">
        <v>233</v>
      </c>
      <c r="H6" s="980">
        <v>219</v>
      </c>
      <c r="I6" s="1034">
        <v>28.7</v>
      </c>
      <c r="J6" s="612">
        <v>29.5</v>
      </c>
      <c r="K6" s="1035">
        <v>27.9</v>
      </c>
      <c r="L6" s="1033">
        <v>1105</v>
      </c>
      <c r="M6" s="612">
        <v>554</v>
      </c>
      <c r="N6" s="1028">
        <v>551</v>
      </c>
      <c r="O6" s="1034">
        <v>59.8</v>
      </c>
      <c r="P6" s="612">
        <v>59.6</v>
      </c>
      <c r="Q6" s="1028">
        <v>59.9</v>
      </c>
      <c r="R6" s="1033">
        <v>728</v>
      </c>
      <c r="S6" s="612">
        <v>389</v>
      </c>
      <c r="T6" s="1035">
        <v>339</v>
      </c>
    </row>
    <row r="7" spans="1:20" x14ac:dyDescent="0.25">
      <c r="A7" s="286">
        <v>2021</v>
      </c>
      <c r="B7" s="602">
        <v>4</v>
      </c>
      <c r="C7" s="601">
        <v>36</v>
      </c>
      <c r="D7" s="612">
        <v>20</v>
      </c>
      <c r="E7" s="612">
        <v>16</v>
      </c>
      <c r="F7" s="1033">
        <v>488</v>
      </c>
      <c r="G7" s="612">
        <v>260</v>
      </c>
      <c r="H7" s="980">
        <v>228</v>
      </c>
      <c r="I7" s="1034">
        <v>31.4</v>
      </c>
      <c r="J7" s="612">
        <v>32.299999999999997</v>
      </c>
      <c r="K7" s="1035">
        <v>30.4</v>
      </c>
      <c r="L7" s="1033">
        <v>1031</v>
      </c>
      <c r="M7" s="612">
        <v>530</v>
      </c>
      <c r="N7" s="1028">
        <v>501</v>
      </c>
      <c r="O7" s="1034">
        <v>60.3</v>
      </c>
      <c r="P7" s="612">
        <v>62.5</v>
      </c>
      <c r="Q7" s="1028">
        <v>58.1</v>
      </c>
      <c r="R7" s="1033">
        <v>781</v>
      </c>
      <c r="S7" s="612">
        <v>405</v>
      </c>
      <c r="T7" s="1035">
        <v>376</v>
      </c>
    </row>
    <row r="8" spans="1:20" x14ac:dyDescent="0.25">
      <c r="A8" s="219">
        <v>2022</v>
      </c>
      <c r="B8" s="617">
        <v>4</v>
      </c>
      <c r="C8" s="947">
        <v>36</v>
      </c>
      <c r="D8" s="981">
        <v>19</v>
      </c>
      <c r="E8" s="981">
        <v>17</v>
      </c>
      <c r="F8" s="1036">
        <v>473</v>
      </c>
      <c r="G8" s="981">
        <v>229</v>
      </c>
      <c r="H8" s="979">
        <v>244</v>
      </c>
      <c r="I8" s="754">
        <v>30.3</v>
      </c>
      <c r="J8" s="981">
        <v>28.9</v>
      </c>
      <c r="K8" s="1037">
        <v>31.7</v>
      </c>
      <c r="L8" s="1036">
        <v>1104</v>
      </c>
      <c r="M8" s="981">
        <v>527</v>
      </c>
      <c r="N8" s="691">
        <v>577</v>
      </c>
      <c r="O8" s="754">
        <v>67.7</v>
      </c>
      <c r="P8" s="981">
        <v>66.2</v>
      </c>
      <c r="Q8" s="691">
        <v>69</v>
      </c>
      <c r="R8" s="1036">
        <v>731</v>
      </c>
      <c r="S8" s="981">
        <v>370</v>
      </c>
      <c r="T8" s="1037">
        <v>361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2558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2944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475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173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776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84.338938344873057</v>
      </c>
      <c r="C21" s="739">
        <f>B10/(B7+B10)*100</f>
        <v>15.661061655126938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94.449791466153357</v>
      </c>
      <c r="C22" s="739">
        <f>B11/(B8+B11)*100</f>
        <v>5.5502085338466474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84.338938344873057</v>
      </c>
      <c r="C26" s="739">
        <f>C21</f>
        <v>15.661061655126938</v>
      </c>
    </row>
    <row r="27" spans="1:10" ht="24.75" x14ac:dyDescent="0.25">
      <c r="A27" s="742" t="s">
        <v>1407</v>
      </c>
      <c r="B27" s="739">
        <f>B22</f>
        <v>94.449791466153357</v>
      </c>
      <c r="C27" s="739">
        <f>C22</f>
        <v>5.5502085338466474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10</v>
      </c>
      <c r="C5" s="1095">
        <v>8</v>
      </c>
      <c r="D5" s="914" t="s">
        <v>5</v>
      </c>
      <c r="E5" s="211"/>
      <c r="F5" s="125">
        <v>2021</v>
      </c>
      <c r="G5" s="70">
        <v>18</v>
      </c>
      <c r="H5" s="55">
        <v>10</v>
      </c>
      <c r="I5" s="110">
        <v>8</v>
      </c>
      <c r="J5" s="70">
        <v>64</v>
      </c>
      <c r="K5" s="55">
        <v>3</v>
      </c>
      <c r="L5" s="110">
        <v>61</v>
      </c>
      <c r="M5" s="70">
        <v>2504</v>
      </c>
      <c r="N5" s="55">
        <v>3019</v>
      </c>
      <c r="O5" s="70">
        <v>498</v>
      </c>
      <c r="P5" s="110">
        <v>156</v>
      </c>
    </row>
    <row r="6" spans="1:16" x14ac:dyDescent="0.25">
      <c r="A6" s="923" t="s">
        <v>259</v>
      </c>
      <c r="B6" s="1096">
        <v>3</v>
      </c>
      <c r="C6" s="1097">
        <v>61</v>
      </c>
      <c r="D6" s="915" t="s">
        <v>5</v>
      </c>
      <c r="E6" s="254"/>
      <c r="F6" s="125">
        <v>2022</v>
      </c>
      <c r="G6" s="212">
        <v>18</v>
      </c>
      <c r="H6" s="58">
        <v>10</v>
      </c>
      <c r="I6" s="160">
        <v>8</v>
      </c>
      <c r="J6" s="212">
        <v>64</v>
      </c>
      <c r="K6" s="58">
        <v>3</v>
      </c>
      <c r="L6" s="160">
        <v>61</v>
      </c>
      <c r="M6" s="212">
        <v>2558</v>
      </c>
      <c r="N6" s="58">
        <v>2944</v>
      </c>
      <c r="O6" s="212">
        <v>475</v>
      </c>
      <c r="P6" s="160">
        <v>173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20</v>
      </c>
      <c r="H7" s="94">
        <v>12</v>
      </c>
      <c r="I7" s="169">
        <v>8</v>
      </c>
      <c r="J7" s="167"/>
      <c r="K7" s="94"/>
      <c r="L7" s="169"/>
      <c r="M7" s="167">
        <v>2945</v>
      </c>
      <c r="N7" s="94">
        <v>3078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10</v>
      </c>
      <c r="C11" s="918">
        <f>IF(ISBLANK(C5),"",C5)</f>
        <v>8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3</v>
      </c>
      <c r="C12" s="921">
        <f>IF(ISBLANK(C6),"",C6)</f>
        <v>61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</v>
      </c>
      <c r="C5" s="611">
        <v>91.9</v>
      </c>
      <c r="D5" s="945">
        <v>92.1</v>
      </c>
      <c r="E5" s="610"/>
      <c r="F5" s="611"/>
      <c r="G5" s="945"/>
      <c r="H5" s="610"/>
      <c r="I5" s="611"/>
      <c r="J5" s="945"/>
      <c r="K5" s="610">
        <v>835</v>
      </c>
      <c r="L5" s="611">
        <v>418</v>
      </c>
      <c r="M5" s="945">
        <v>417</v>
      </c>
      <c r="N5" s="610">
        <v>95.5</v>
      </c>
      <c r="O5" s="611">
        <v>96.6</v>
      </c>
      <c r="P5" s="945">
        <v>94.4</v>
      </c>
      <c r="Q5" s="610">
        <v>1</v>
      </c>
      <c r="R5" s="611">
        <v>1.3</v>
      </c>
      <c r="S5" s="945">
        <v>0.6</v>
      </c>
    </row>
    <row r="6" spans="1:19" x14ac:dyDescent="0.25">
      <c r="A6" s="286">
        <v>2021</v>
      </c>
      <c r="B6" s="457">
        <v>91.6</v>
      </c>
      <c r="C6" s="458">
        <v>92.1</v>
      </c>
      <c r="D6" s="976">
        <v>91</v>
      </c>
      <c r="E6" s="457">
        <v>53</v>
      </c>
      <c r="F6" s="458">
        <v>39</v>
      </c>
      <c r="G6" s="976">
        <v>14</v>
      </c>
      <c r="H6" s="457">
        <v>56</v>
      </c>
      <c r="I6" s="458">
        <v>30</v>
      </c>
      <c r="J6" s="976">
        <v>26</v>
      </c>
      <c r="K6" s="457">
        <v>829</v>
      </c>
      <c r="L6" s="458">
        <v>403</v>
      </c>
      <c r="M6" s="976">
        <v>426</v>
      </c>
      <c r="N6" s="457">
        <v>96.7</v>
      </c>
      <c r="O6" s="458">
        <v>91.6</v>
      </c>
      <c r="P6" s="976">
        <v>98.1</v>
      </c>
      <c r="Q6" s="457">
        <v>0.9</v>
      </c>
      <c r="R6" s="458">
        <v>0.6</v>
      </c>
      <c r="S6" s="976">
        <v>1.2</v>
      </c>
    </row>
    <row r="7" spans="1:19" x14ac:dyDescent="0.25">
      <c r="A7" s="286">
        <v>2022</v>
      </c>
      <c r="B7" s="601">
        <v>96.2</v>
      </c>
      <c r="C7" s="612">
        <v>96.1</v>
      </c>
      <c r="D7" s="980">
        <v>96.4</v>
      </c>
      <c r="E7" s="601">
        <v>50</v>
      </c>
      <c r="F7" s="612">
        <v>37</v>
      </c>
      <c r="G7" s="980">
        <v>13</v>
      </c>
      <c r="H7" s="601">
        <v>56</v>
      </c>
      <c r="I7" s="612">
        <v>28</v>
      </c>
      <c r="J7" s="980">
        <v>28</v>
      </c>
      <c r="K7" s="601">
        <v>776</v>
      </c>
      <c r="L7" s="612">
        <v>403</v>
      </c>
      <c r="M7" s="980">
        <v>373</v>
      </c>
      <c r="N7" s="601">
        <v>96.8</v>
      </c>
      <c r="O7" s="612">
        <v>97.2</v>
      </c>
      <c r="P7" s="980">
        <v>96.4</v>
      </c>
      <c r="Q7" s="601">
        <v>-0.3</v>
      </c>
      <c r="R7" s="612">
        <v>-0.5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19</v>
      </c>
      <c r="F8" s="981">
        <v>16</v>
      </c>
      <c r="G8" s="979">
        <v>3</v>
      </c>
      <c r="H8" s="947">
        <v>54</v>
      </c>
      <c r="I8" s="981">
        <v>26</v>
      </c>
      <c r="J8" s="979">
        <v>28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90.5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93.4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2729257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28073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408</v>
      </c>
      <c r="C5" s="616">
        <v>248</v>
      </c>
      <c r="D5" s="616">
        <v>160</v>
      </c>
      <c r="E5" s="599">
        <v>2003</v>
      </c>
      <c r="F5" s="616">
        <v>912</v>
      </c>
      <c r="G5" s="945">
        <v>1091</v>
      </c>
      <c r="H5" s="616">
        <v>701</v>
      </c>
      <c r="I5" s="616">
        <v>280</v>
      </c>
      <c r="J5" s="616">
        <v>421</v>
      </c>
      <c r="K5" s="217">
        <f>SUM(B5,E5,H5)</f>
        <v>3112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388</v>
      </c>
      <c r="C6" s="612">
        <v>257</v>
      </c>
      <c r="D6" s="946">
        <v>131</v>
      </c>
      <c r="E6" s="601">
        <v>2015</v>
      </c>
      <c r="F6" s="612">
        <v>923</v>
      </c>
      <c r="G6" s="946">
        <v>1092</v>
      </c>
      <c r="H6" s="601">
        <v>657</v>
      </c>
      <c r="I6" s="612">
        <v>269</v>
      </c>
      <c r="J6" s="612">
        <v>388</v>
      </c>
      <c r="K6" s="218">
        <f>SUM(B6,E6,H6)</f>
        <v>3060</v>
      </c>
      <c r="M6" s="105" t="s">
        <v>284</v>
      </c>
      <c r="N6" s="171">
        <f>IF(ISBLANK(J7),"",J7)</f>
        <v>367</v>
      </c>
      <c r="O6" s="80">
        <f>IF(ISBLANK(I7),"",I7)</f>
        <v>260</v>
      </c>
      <c r="P6" s="211"/>
    </row>
    <row r="7" spans="1:17" ht="24.75" x14ac:dyDescent="0.25">
      <c r="A7" s="218">
        <v>2023</v>
      </c>
      <c r="B7" s="601">
        <v>332</v>
      </c>
      <c r="C7" s="612">
        <v>220</v>
      </c>
      <c r="D7" s="946">
        <v>112</v>
      </c>
      <c r="E7" s="601">
        <v>1935</v>
      </c>
      <c r="F7" s="612">
        <v>894</v>
      </c>
      <c r="G7" s="946">
        <v>1041</v>
      </c>
      <c r="H7" s="601">
        <v>627</v>
      </c>
      <c r="I7" s="612">
        <v>260</v>
      </c>
      <c r="J7" s="612">
        <v>367</v>
      </c>
      <c r="K7" s="218">
        <f>SUM(B7,E7,H7)</f>
        <v>2894</v>
      </c>
      <c r="M7" s="106" t="s">
        <v>285</v>
      </c>
      <c r="N7" s="220">
        <f>IF(ISBLANK(G7),"",G7)</f>
        <v>1041</v>
      </c>
      <c r="O7" s="107">
        <f>IF(ISBLANK(F7),"",F7)</f>
        <v>894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112</v>
      </c>
      <c r="O8" s="83">
        <f>IF(ISBLANK(C7),"",C7)</f>
        <v>220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367</v>
      </c>
      <c r="O13" s="80">
        <f>IF(ISBLANK(I7),"",I7)</f>
        <v>260</v>
      </c>
      <c r="P13" s="211"/>
    </row>
    <row r="14" spans="1:17" ht="27.75" customHeight="1" x14ac:dyDescent="0.25">
      <c r="M14" s="106" t="s">
        <v>515</v>
      </c>
      <c r="N14" s="220">
        <f>IF(ISBLANK(G7),"",G7)</f>
        <v>1041</v>
      </c>
      <c r="O14" s="107">
        <f>IF(ISBLANK(F7),"",F7)</f>
        <v>894</v>
      </c>
      <c r="P14" s="211"/>
    </row>
    <row r="15" spans="1:17" ht="26.25" customHeight="1" x14ac:dyDescent="0.25">
      <c r="M15" s="108" t="s">
        <v>516</v>
      </c>
      <c r="N15" s="170">
        <f>IF(ISBLANK(D7),"",D7)</f>
        <v>112</v>
      </c>
      <c r="O15" s="83">
        <f>IF(ISBLANK(C7),"",C7)</f>
        <v>220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96</v>
      </c>
      <c r="C21" s="616">
        <v>61</v>
      </c>
      <c r="D21" s="616">
        <v>35</v>
      </c>
      <c r="E21" s="599">
        <v>549</v>
      </c>
      <c r="F21" s="616">
        <v>244</v>
      </c>
      <c r="G21" s="945">
        <v>305</v>
      </c>
      <c r="H21" s="616">
        <v>160</v>
      </c>
      <c r="I21" s="616">
        <v>57</v>
      </c>
      <c r="J21" s="616">
        <v>103</v>
      </c>
      <c r="K21" s="217">
        <f>SUM(B21,E21,H21)</f>
        <v>805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126</v>
      </c>
      <c r="C22" s="1028">
        <v>83</v>
      </c>
      <c r="D22" s="980">
        <v>43</v>
      </c>
      <c r="E22" s="1034">
        <v>507</v>
      </c>
      <c r="F22" s="1028">
        <v>237</v>
      </c>
      <c r="G22" s="980">
        <v>270</v>
      </c>
      <c r="H22" s="1034">
        <v>196</v>
      </c>
      <c r="I22" s="1028">
        <v>72</v>
      </c>
      <c r="J22" s="1028">
        <v>124</v>
      </c>
      <c r="K22" s="218">
        <f>SUM(B22,E22,H22)</f>
        <v>829</v>
      </c>
      <c r="M22" s="105" t="s">
        <v>284</v>
      </c>
      <c r="N22" s="171">
        <f>IF(ISBLANK(J23),"",J23)</f>
        <v>120</v>
      </c>
      <c r="O22" s="80">
        <f>IF(ISBLANK(I23),"",I23)</f>
        <v>70</v>
      </c>
      <c r="P22" s="211"/>
    </row>
    <row r="23" spans="1:17" ht="24.75" x14ac:dyDescent="0.25">
      <c r="A23" s="218">
        <v>2022</v>
      </c>
      <c r="B23" s="1034">
        <v>124</v>
      </c>
      <c r="C23" s="1028">
        <v>79</v>
      </c>
      <c r="D23" s="980">
        <v>45</v>
      </c>
      <c r="E23" s="1034">
        <v>475</v>
      </c>
      <c r="F23" s="1028">
        <v>237</v>
      </c>
      <c r="G23" s="980">
        <v>238</v>
      </c>
      <c r="H23" s="1034">
        <v>190</v>
      </c>
      <c r="I23" s="1028">
        <v>70</v>
      </c>
      <c r="J23" s="1028">
        <v>120</v>
      </c>
      <c r="K23" s="218">
        <f>SUM(B23,E23,H23)</f>
        <v>789</v>
      </c>
      <c r="M23" s="106" t="s">
        <v>285</v>
      </c>
      <c r="N23" s="220">
        <f>IF(ISBLANK(G23),"",G23)</f>
        <v>238</v>
      </c>
      <c r="O23" s="107">
        <f>IF(ISBLANK(F23),"",F23)</f>
        <v>237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45</v>
      </c>
      <c r="O24" s="109">
        <f>IF(ISBLANK(C23),"",C23)</f>
        <v>79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120</v>
      </c>
      <c r="O29" s="80">
        <f>IF(ISBLANK(I23),"",I23)</f>
        <v>70</v>
      </c>
      <c r="P29" s="211"/>
    </row>
    <row r="30" spans="1:17" ht="27.75" customHeight="1" x14ac:dyDescent="0.25">
      <c r="M30" s="106" t="s">
        <v>515</v>
      </c>
      <c r="N30" s="220">
        <f>IF(ISBLANK(G23),"",G23)</f>
        <v>238</v>
      </c>
      <c r="O30" s="107">
        <f>IF(ISBLANK(F23),"",F23)</f>
        <v>237</v>
      </c>
      <c r="P30" s="211"/>
    </row>
    <row r="31" spans="1:17" ht="27.75" customHeight="1" x14ac:dyDescent="0.25">
      <c r="M31" s="108" t="s">
        <v>516</v>
      </c>
      <c r="N31" s="221">
        <f>IF(ISBLANK(D23),"",D23)</f>
        <v>45</v>
      </c>
      <c r="O31" s="109">
        <f>IF(ISBLANK(C23),"",C23)</f>
        <v>79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1548135</v>
      </c>
      <c r="D5" s="253"/>
    </row>
    <row r="6" spans="1:4" ht="30" x14ac:dyDescent="0.25">
      <c r="A6" s="686" t="s">
        <v>474</v>
      </c>
      <c r="B6" s="617">
        <v>1181122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84.2</v>
      </c>
      <c r="D5" s="611">
        <v>76.400000000000006</v>
      </c>
      <c r="E5" s="945">
        <v>92.9</v>
      </c>
      <c r="F5" s="610"/>
      <c r="G5" s="611"/>
      <c r="H5" s="945"/>
      <c r="I5" s="610">
        <v>0.5</v>
      </c>
      <c r="J5" s="611">
        <v>0.8</v>
      </c>
      <c r="K5" s="945">
        <v>0.2</v>
      </c>
      <c r="L5" s="610">
        <v>83.8</v>
      </c>
      <c r="M5" s="611">
        <v>72.7</v>
      </c>
      <c r="N5" s="945">
        <v>95.7</v>
      </c>
    </row>
    <row r="6" spans="1:14" x14ac:dyDescent="0.25">
      <c r="A6" s="286">
        <v>2021</v>
      </c>
      <c r="B6" s="457">
        <v>8</v>
      </c>
      <c r="C6" s="457">
        <v>83.9</v>
      </c>
      <c r="D6" s="458">
        <v>74.2</v>
      </c>
      <c r="E6" s="976">
        <v>94.6</v>
      </c>
      <c r="F6" s="457">
        <v>43</v>
      </c>
      <c r="G6" s="458">
        <v>29</v>
      </c>
      <c r="H6" s="976">
        <v>14</v>
      </c>
      <c r="I6" s="457">
        <v>0.2</v>
      </c>
      <c r="J6" s="458">
        <v>0.2</v>
      </c>
      <c r="K6" s="976">
        <v>0.1</v>
      </c>
      <c r="L6" s="457">
        <v>84.8</v>
      </c>
      <c r="M6" s="458">
        <v>76.3</v>
      </c>
      <c r="N6" s="976">
        <v>94.2</v>
      </c>
    </row>
    <row r="7" spans="1:14" x14ac:dyDescent="0.25">
      <c r="A7" s="286">
        <v>2022</v>
      </c>
      <c r="B7" s="601">
        <v>8</v>
      </c>
      <c r="C7" s="601">
        <v>90.5</v>
      </c>
      <c r="D7" s="612">
        <v>82.9</v>
      </c>
      <c r="E7" s="980">
        <v>98.7</v>
      </c>
      <c r="F7" s="601">
        <v>41</v>
      </c>
      <c r="G7" s="612">
        <v>27</v>
      </c>
      <c r="H7" s="980">
        <v>14</v>
      </c>
      <c r="I7" s="601">
        <v>-0.2</v>
      </c>
      <c r="J7" s="612">
        <v>0</v>
      </c>
      <c r="K7" s="980">
        <v>-0.3</v>
      </c>
      <c r="L7" s="601">
        <v>93.4</v>
      </c>
      <c r="M7" s="612">
        <v>85.6</v>
      </c>
      <c r="N7" s="980">
        <v>102.3</v>
      </c>
    </row>
    <row r="8" spans="1:14" x14ac:dyDescent="0.25">
      <c r="A8" s="219">
        <v>2023</v>
      </c>
      <c r="B8" s="947">
        <v>8</v>
      </c>
      <c r="C8" s="947"/>
      <c r="D8" s="981"/>
      <c r="E8" s="979"/>
      <c r="F8" s="947">
        <v>33</v>
      </c>
      <c r="G8" s="981">
        <v>23</v>
      </c>
      <c r="H8" s="979">
        <v>10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135</v>
      </c>
      <c r="C5" s="207">
        <v>128</v>
      </c>
      <c r="G5" s="113"/>
      <c r="H5" s="174" t="s">
        <v>586</v>
      </c>
      <c r="I5" s="207">
        <v>115</v>
      </c>
      <c r="J5" s="207">
        <v>104</v>
      </c>
    </row>
    <row r="6" spans="1:13" ht="15" customHeight="1" x14ac:dyDescent="0.25">
      <c r="A6" s="175" t="s">
        <v>587</v>
      </c>
      <c r="B6" s="208">
        <v>2179</v>
      </c>
      <c r="C6" s="208">
        <v>554</v>
      </c>
      <c r="G6" s="113"/>
      <c r="H6" s="175" t="s">
        <v>587</v>
      </c>
      <c r="I6" s="208">
        <v>586</v>
      </c>
      <c r="J6" s="208">
        <v>249</v>
      </c>
    </row>
    <row r="7" spans="1:13" ht="15" customHeight="1" x14ac:dyDescent="0.25">
      <c r="A7" s="175" t="s">
        <v>588</v>
      </c>
      <c r="B7" s="208">
        <v>14209</v>
      </c>
      <c r="C7" s="208">
        <v>7776</v>
      </c>
      <c r="G7" s="113"/>
      <c r="H7" s="175" t="s">
        <v>588</v>
      </c>
      <c r="I7" s="208">
        <v>6272</v>
      </c>
      <c r="J7" s="208">
        <v>2743</v>
      </c>
    </row>
    <row r="8" spans="1:13" ht="15" customHeight="1" x14ac:dyDescent="0.25">
      <c r="A8" s="175" t="s">
        <v>589</v>
      </c>
      <c r="B8" s="208">
        <v>13531</v>
      </c>
      <c r="C8" s="208">
        <v>12658</v>
      </c>
      <c r="G8" s="113"/>
      <c r="H8" s="175" t="s">
        <v>589</v>
      </c>
      <c r="I8" s="208">
        <v>11018</v>
      </c>
      <c r="J8" s="208">
        <v>9091</v>
      </c>
    </row>
    <row r="9" spans="1:13" ht="15" customHeight="1" x14ac:dyDescent="0.25">
      <c r="A9" s="175" t="s">
        <v>590</v>
      </c>
      <c r="B9" s="208">
        <v>19249</v>
      </c>
      <c r="C9" s="208">
        <v>24111</v>
      </c>
      <c r="G9" s="113"/>
      <c r="H9" s="175" t="s">
        <v>590</v>
      </c>
      <c r="I9" s="208">
        <v>19261</v>
      </c>
      <c r="J9" s="208">
        <v>22958</v>
      </c>
    </row>
    <row r="10" spans="1:13" ht="15" customHeight="1" x14ac:dyDescent="0.25">
      <c r="A10" s="175" t="s">
        <v>591</v>
      </c>
      <c r="B10" s="208">
        <v>2372</v>
      </c>
      <c r="C10" s="208">
        <v>2694</v>
      </c>
      <c r="G10" s="113"/>
      <c r="H10" s="175" t="s">
        <v>591</v>
      </c>
      <c r="I10" s="208">
        <v>2345</v>
      </c>
      <c r="J10" s="208">
        <v>2294</v>
      </c>
    </row>
    <row r="11" spans="1:13" ht="15" customHeight="1" x14ac:dyDescent="0.25">
      <c r="A11" s="176" t="s">
        <v>592</v>
      </c>
      <c r="B11" s="209">
        <v>3210</v>
      </c>
      <c r="C11" s="209">
        <v>3376</v>
      </c>
      <c r="G11" s="113"/>
      <c r="H11" s="176" t="s">
        <v>592</v>
      </c>
      <c r="I11" s="209">
        <v>4691</v>
      </c>
      <c r="J11" s="209">
        <v>4172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135</v>
      </c>
      <c r="C17" s="178">
        <f>IF(ISBLANK(C5),"0",C5)</f>
        <v>128</v>
      </c>
      <c r="G17" s="113"/>
      <c r="H17" s="174" t="s">
        <v>586</v>
      </c>
      <c r="I17" s="177">
        <f>IF(ISBLANK(I5),"0",I5)</f>
        <v>115</v>
      </c>
      <c r="J17" s="178">
        <f>IF(ISBLANK(J5),"0",J5)</f>
        <v>104</v>
      </c>
    </row>
    <row r="18" spans="1:13" ht="15" customHeight="1" x14ac:dyDescent="0.25">
      <c r="A18" s="175" t="s">
        <v>587</v>
      </c>
      <c r="B18" s="179">
        <f t="shared" ref="B18:C18" si="0">IF(ISBLANK(B6),"0",B6)</f>
        <v>2179</v>
      </c>
      <c r="C18" s="180">
        <f t="shared" si="0"/>
        <v>554</v>
      </c>
      <c r="G18" s="113"/>
      <c r="H18" s="175" t="s">
        <v>587</v>
      </c>
      <c r="I18" s="179">
        <f t="shared" ref="I18:J18" si="1">IF(ISBLANK(I6),"0",I6)</f>
        <v>586</v>
      </c>
      <c r="J18" s="180">
        <f t="shared" si="1"/>
        <v>249</v>
      </c>
    </row>
    <row r="19" spans="1:13" ht="15" customHeight="1" x14ac:dyDescent="0.25">
      <c r="A19" s="175" t="s">
        <v>588</v>
      </c>
      <c r="B19" s="179">
        <f t="shared" ref="B19:C19" si="2">IF(ISBLANK(B7),"0",B7)</f>
        <v>14209</v>
      </c>
      <c r="C19" s="180">
        <f t="shared" si="2"/>
        <v>7776</v>
      </c>
      <c r="G19" s="113"/>
      <c r="H19" s="175" t="s">
        <v>588</v>
      </c>
      <c r="I19" s="179">
        <f t="shared" ref="I19:J19" si="3">IF(ISBLANK(I7),"0",I7)</f>
        <v>6272</v>
      </c>
      <c r="J19" s="180">
        <f t="shared" si="3"/>
        <v>2743</v>
      </c>
    </row>
    <row r="20" spans="1:13" ht="15" customHeight="1" x14ac:dyDescent="0.25">
      <c r="A20" s="175" t="s">
        <v>589</v>
      </c>
      <c r="B20" s="179">
        <f t="shared" ref="B20:C20" si="4">IF(ISBLANK(B8),"0",B8)</f>
        <v>13531</v>
      </c>
      <c r="C20" s="180">
        <f t="shared" si="4"/>
        <v>12658</v>
      </c>
      <c r="G20" s="113"/>
      <c r="H20" s="175" t="s">
        <v>589</v>
      </c>
      <c r="I20" s="179">
        <f t="shared" ref="I20:J20" si="5">IF(ISBLANK(I8),"0",I8)</f>
        <v>11018</v>
      </c>
      <c r="J20" s="180">
        <f t="shared" si="5"/>
        <v>9091</v>
      </c>
    </row>
    <row r="21" spans="1:13" ht="15" customHeight="1" x14ac:dyDescent="0.25">
      <c r="A21" s="175" t="s">
        <v>590</v>
      </c>
      <c r="B21" s="179">
        <f t="shared" ref="B21:C21" si="6">IF(ISBLANK(B9),"0",B9)</f>
        <v>19249</v>
      </c>
      <c r="C21" s="180">
        <f t="shared" si="6"/>
        <v>24111</v>
      </c>
      <c r="G21" s="113"/>
      <c r="H21" s="175" t="s">
        <v>590</v>
      </c>
      <c r="I21" s="179">
        <f t="shared" ref="I21:J21" si="7">IF(ISBLANK(I9),"0",I9)</f>
        <v>19261</v>
      </c>
      <c r="J21" s="180">
        <f t="shared" si="7"/>
        <v>22958</v>
      </c>
    </row>
    <row r="22" spans="1:13" ht="15" customHeight="1" x14ac:dyDescent="0.25">
      <c r="A22" s="175" t="s">
        <v>591</v>
      </c>
      <c r="B22" s="179">
        <f t="shared" ref="B22:C22" si="8">IF(ISBLANK(B10),"0",B10)</f>
        <v>2372</v>
      </c>
      <c r="C22" s="180">
        <f t="shared" si="8"/>
        <v>2694</v>
      </c>
      <c r="G22" s="113"/>
      <c r="H22" s="175" t="s">
        <v>591</v>
      </c>
      <c r="I22" s="179">
        <f t="shared" ref="I22:J22" si="9">IF(ISBLANK(I10),"0",I10)</f>
        <v>2345</v>
      </c>
      <c r="J22" s="180">
        <f t="shared" si="9"/>
        <v>2294</v>
      </c>
    </row>
    <row r="23" spans="1:13" ht="15" customHeight="1" x14ac:dyDescent="0.25">
      <c r="A23" s="176" t="s">
        <v>592</v>
      </c>
      <c r="B23" s="181">
        <f t="shared" ref="B23:C23" si="10">IF(ISBLANK(B11),"0",B11)</f>
        <v>3210</v>
      </c>
      <c r="C23" s="182">
        <f t="shared" si="10"/>
        <v>3376</v>
      </c>
      <c r="G23" s="113"/>
      <c r="H23" s="176" t="s">
        <v>592</v>
      </c>
      <c r="I23" s="181">
        <f t="shared" ref="I23:J23" si="11">IF(ISBLANK(I11),"0",I11)</f>
        <v>4691</v>
      </c>
      <c r="J23" s="182">
        <f t="shared" si="11"/>
        <v>4172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0.24596884394643345</v>
      </c>
      <c r="C29" s="184">
        <f>C17/SUM(C17:C23)*100</f>
        <v>0.24952726280289295</v>
      </c>
      <c r="D29" s="253"/>
      <c r="E29" s="253"/>
      <c r="G29" s="113"/>
      <c r="H29" s="174" t="s">
        <v>593</v>
      </c>
      <c r="I29" s="184">
        <f>I17/SUM(I17:I23)*100</f>
        <v>0.25966401734104044</v>
      </c>
      <c r="J29" s="184">
        <f>J17/SUM(J17:J23)*100</f>
        <v>0.24993391170603929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3.9701193404391004</v>
      </c>
      <c r="C30" s="185">
        <f>C18/SUM(C17:C23)*100</f>
        <v>1.0799851843187711</v>
      </c>
      <c r="D30" s="253"/>
      <c r="E30" s="253"/>
      <c r="G30" s="113"/>
      <c r="H30" s="175" t="s">
        <v>594</v>
      </c>
      <c r="I30" s="185">
        <f>I18/SUM(I17:I23)*100</f>
        <v>1.3231575144508672</v>
      </c>
      <c r="J30" s="185">
        <f>J18/SUM(J17:J23)*100</f>
        <v>0.59839946168080549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25.888676323221283</v>
      </c>
      <c r="C31" s="185">
        <f>C19/SUM(C17:C23)*100</f>
        <v>15.158781215275747</v>
      </c>
      <c r="D31" s="253"/>
      <c r="E31" s="253"/>
      <c r="G31" s="113"/>
      <c r="H31" s="175" t="s">
        <v>595</v>
      </c>
      <c r="I31" s="185">
        <f>I19/SUM(I17:I23)*100</f>
        <v>14.16184971098266</v>
      </c>
      <c r="J31" s="185">
        <f>J19/SUM(J17:J23)*100</f>
        <v>6.592006921246786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24.653366129179194</v>
      </c>
      <c r="C32" s="185">
        <f>C20/SUM(C17:C23)*100</f>
        <v>24.675906973117335</v>
      </c>
      <c r="D32" s="253"/>
      <c r="E32" s="253"/>
      <c r="G32" s="113"/>
      <c r="H32" s="175" t="s">
        <v>596</v>
      </c>
      <c r="I32" s="185">
        <f>I20/SUM(I17:I23)*100</f>
        <v>24.878070809248555</v>
      </c>
      <c r="J32" s="185">
        <f>J20/SUM(J17:J23)*100</f>
        <v>21.847588378073105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35.071513163888127</v>
      </c>
      <c r="C33" s="185">
        <f>C21/SUM(C17:C23)*100</f>
        <v>47.002748698754317</v>
      </c>
      <c r="D33" s="253"/>
      <c r="E33" s="253"/>
      <c r="G33" s="113"/>
      <c r="H33" s="175" t="s">
        <v>597</v>
      </c>
      <c r="I33" s="185">
        <f>I21/SUM(I17:I23)*100</f>
        <v>43.490335982658962</v>
      </c>
      <c r="J33" s="185">
        <f>J21/SUM(J17:J23)*100</f>
        <v>55.172911009108169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4.3217636877106678</v>
      </c>
      <c r="C34" s="185">
        <f>C22/SUM(C17:C23)*100</f>
        <v>5.2517691093046377</v>
      </c>
      <c r="D34" s="253"/>
      <c r="E34" s="253"/>
      <c r="G34" s="113"/>
      <c r="H34" s="175" t="s">
        <v>598</v>
      </c>
      <c r="I34" s="185">
        <f>I22/SUM(I17:I23)*100</f>
        <v>5.2948880057803471</v>
      </c>
      <c r="J34" s="185">
        <f>J22/SUM(J17:J23)*100</f>
        <v>5.5129653216697507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5.8485925116151956</v>
      </c>
      <c r="C35" s="186">
        <f>C23/SUM(C17:C23)*100</f>
        <v>6.5812815564263021</v>
      </c>
      <c r="D35" s="253"/>
      <c r="E35" s="253"/>
      <c r="G35" s="113"/>
      <c r="H35" s="176" t="s">
        <v>599</v>
      </c>
      <c r="I35" s="186">
        <f>I23/SUM(I17:I23)*100</f>
        <v>10.592033959537572</v>
      </c>
      <c r="J35" s="186">
        <f>J23/SUM(J17:J23)*100</f>
        <v>10.026194996515345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0.24596884394643345</v>
      </c>
      <c r="C41" s="184">
        <f t="shared" si="12"/>
        <v>0.24952726280289295</v>
      </c>
      <c r="G41" s="113"/>
      <c r="H41" s="174" t="s">
        <v>601</v>
      </c>
      <c r="I41" s="184">
        <f t="shared" ref="I41:J41" si="13">I29</f>
        <v>0.25966401734104044</v>
      </c>
      <c r="J41" s="184">
        <f t="shared" si="13"/>
        <v>0.24993391170603929</v>
      </c>
    </row>
    <row r="42" spans="1:12" x14ac:dyDescent="0.25">
      <c r="A42" s="175" t="s">
        <v>602</v>
      </c>
      <c r="B42" s="185">
        <f t="shared" si="12"/>
        <v>3.9701193404391004</v>
      </c>
      <c r="C42" s="185">
        <f t="shared" si="12"/>
        <v>1.0799851843187711</v>
      </c>
      <c r="G42" s="113"/>
      <c r="H42" s="175" t="s">
        <v>602</v>
      </c>
      <c r="I42" s="185">
        <f t="shared" ref="I42:J42" si="14">I30</f>
        <v>1.3231575144508672</v>
      </c>
      <c r="J42" s="185">
        <f t="shared" si="14"/>
        <v>0.59839946168080549</v>
      </c>
    </row>
    <row r="43" spans="1:12" x14ac:dyDescent="0.25">
      <c r="A43" s="175" t="s">
        <v>603</v>
      </c>
      <c r="B43" s="185">
        <f t="shared" si="12"/>
        <v>25.888676323221283</v>
      </c>
      <c r="C43" s="185">
        <f t="shared" si="12"/>
        <v>15.158781215275747</v>
      </c>
      <c r="G43" s="113"/>
      <c r="H43" s="175" t="s">
        <v>603</v>
      </c>
      <c r="I43" s="185">
        <f t="shared" ref="I43:J43" si="15">I31</f>
        <v>14.16184971098266</v>
      </c>
      <c r="J43" s="185">
        <f t="shared" si="15"/>
        <v>6.592006921246786</v>
      </c>
    </row>
    <row r="44" spans="1:12" x14ac:dyDescent="0.25">
      <c r="A44" s="175" t="s">
        <v>604</v>
      </c>
      <c r="B44" s="185">
        <f t="shared" si="12"/>
        <v>24.653366129179194</v>
      </c>
      <c r="C44" s="185">
        <f t="shared" si="12"/>
        <v>24.675906973117335</v>
      </c>
      <c r="G44" s="113"/>
      <c r="H44" s="175" t="s">
        <v>604</v>
      </c>
      <c r="I44" s="185">
        <f t="shared" ref="I44:J44" si="16">I32</f>
        <v>24.878070809248555</v>
      </c>
      <c r="J44" s="185">
        <f t="shared" si="16"/>
        <v>21.847588378073105</v>
      </c>
    </row>
    <row r="45" spans="1:12" x14ac:dyDescent="0.25">
      <c r="A45" s="175" t="s">
        <v>605</v>
      </c>
      <c r="B45" s="185">
        <f t="shared" si="12"/>
        <v>35.071513163888127</v>
      </c>
      <c r="C45" s="185">
        <f t="shared" si="12"/>
        <v>47.002748698754317</v>
      </c>
      <c r="G45" s="113"/>
      <c r="H45" s="175" t="s">
        <v>605</v>
      </c>
      <c r="I45" s="185">
        <f t="shared" ref="I45:J45" si="17">I33</f>
        <v>43.490335982658962</v>
      </c>
      <c r="J45" s="185">
        <f t="shared" si="17"/>
        <v>55.172911009108169</v>
      </c>
    </row>
    <row r="46" spans="1:12" x14ac:dyDescent="0.25">
      <c r="A46" s="175" t="s">
        <v>606</v>
      </c>
      <c r="B46" s="185">
        <f t="shared" si="12"/>
        <v>4.3217636877106678</v>
      </c>
      <c r="C46" s="185">
        <f t="shared" si="12"/>
        <v>5.2517691093046377</v>
      </c>
      <c r="G46" s="113"/>
      <c r="H46" s="175" t="s">
        <v>606</v>
      </c>
      <c r="I46" s="185">
        <f t="shared" ref="I46:J46" si="18">I34</f>
        <v>5.2948880057803471</v>
      </c>
      <c r="J46" s="185">
        <f t="shared" si="18"/>
        <v>5.5129653216697507</v>
      </c>
    </row>
    <row r="47" spans="1:12" x14ac:dyDescent="0.25">
      <c r="A47" s="176" t="s">
        <v>607</v>
      </c>
      <c r="B47" s="186">
        <f t="shared" si="12"/>
        <v>5.8485925116151956</v>
      </c>
      <c r="C47" s="186">
        <f t="shared" si="12"/>
        <v>6.5812815564263021</v>
      </c>
      <c r="G47" s="113"/>
      <c r="H47" s="176" t="s">
        <v>607</v>
      </c>
      <c r="I47" s="186">
        <f t="shared" ref="I47:J47" si="19">I35</f>
        <v>10.592033959537572</v>
      </c>
      <c r="J47" s="186">
        <f t="shared" si="19"/>
        <v>10.026194996515345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36336</v>
      </c>
      <c r="C5" s="207">
        <v>30335</v>
      </c>
      <c r="D5" s="253"/>
      <c r="E5" s="253"/>
      <c r="F5" s="1003"/>
      <c r="H5" s="174" t="s">
        <v>624</v>
      </c>
      <c r="I5" s="207">
        <v>17185</v>
      </c>
      <c r="J5" s="207">
        <v>13365</v>
      </c>
    </row>
    <row r="6" spans="1:10" ht="15" customHeight="1" x14ac:dyDescent="0.25">
      <c r="A6" s="175" t="s">
        <v>625</v>
      </c>
      <c r="B6" s="208">
        <v>6798</v>
      </c>
      <c r="C6" s="208">
        <v>7322</v>
      </c>
      <c r="D6" s="253"/>
      <c r="E6" s="253"/>
      <c r="F6" s="1003"/>
      <c r="H6" s="175" t="s">
        <v>625</v>
      </c>
      <c r="I6" s="208">
        <v>12002</v>
      </c>
      <c r="J6" s="208">
        <v>13886</v>
      </c>
    </row>
    <row r="7" spans="1:10" ht="15" customHeight="1" x14ac:dyDescent="0.25">
      <c r="A7" s="176" t="s">
        <v>626</v>
      </c>
      <c r="B7" s="209">
        <v>11751</v>
      </c>
      <c r="C7" s="209">
        <v>13640</v>
      </c>
      <c r="D7" s="253"/>
      <c r="E7" s="253"/>
      <c r="F7" s="1003"/>
      <c r="H7" s="175" t="s">
        <v>626</v>
      </c>
      <c r="I7" s="208">
        <v>14966</v>
      </c>
      <c r="J7" s="208">
        <v>14246</v>
      </c>
    </row>
    <row r="8" spans="1:10" x14ac:dyDescent="0.25">
      <c r="D8" s="253"/>
      <c r="E8" s="253"/>
      <c r="F8" s="1003"/>
      <c r="H8" s="176" t="s">
        <v>2351</v>
      </c>
      <c r="I8" s="209">
        <v>135</v>
      </c>
      <c r="J8" s="209">
        <v>114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36336</v>
      </c>
      <c r="C13" s="178">
        <f>IF(ISBLANK(C5),"0",C5)</f>
        <v>30335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6798</v>
      </c>
      <c r="C14" s="180">
        <f t="shared" si="0"/>
        <v>7322</v>
      </c>
      <c r="D14" s="253"/>
      <c r="E14" s="253"/>
      <c r="F14" s="1003"/>
      <c r="H14" s="174" t="s">
        <v>624</v>
      </c>
      <c r="I14" s="177">
        <f>IF(ISBLANK(I5),"0",I5)</f>
        <v>17185</v>
      </c>
      <c r="J14" s="178">
        <f>IF(ISBLANK(J5),"0",J5)</f>
        <v>13365</v>
      </c>
    </row>
    <row r="15" spans="1:10" ht="15" customHeight="1" x14ac:dyDescent="0.25">
      <c r="A15" s="176" t="s">
        <v>626</v>
      </c>
      <c r="B15" s="181">
        <f t="shared" si="0"/>
        <v>11751</v>
      </c>
      <c r="C15" s="182">
        <f t="shared" si="0"/>
        <v>13640</v>
      </c>
      <c r="D15" s="253"/>
      <c r="E15" s="253"/>
      <c r="F15" s="1003"/>
      <c r="H15" s="175" t="s">
        <v>625</v>
      </c>
      <c r="I15" s="179">
        <f t="shared" ref="I15:J15" si="1">IF(ISBLANK(I6),"0",I6)</f>
        <v>12002</v>
      </c>
      <c r="J15" s="180">
        <f t="shared" si="1"/>
        <v>13886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14966</v>
      </c>
      <c r="J16" s="180">
        <f t="shared" si="2"/>
        <v>14246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135</v>
      </c>
      <c r="J17" s="182">
        <f t="shared" si="3"/>
        <v>114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66.203880841760039</v>
      </c>
      <c r="C21" s="184">
        <f>C13/SUM(C13:C15)*100</f>
        <v>59.136011852544982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12.385897786280404</v>
      </c>
      <c r="C22" s="185">
        <f>C14/SUM(C13:C15)*100</f>
        <v>14.273739205021736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21.410221371959551</v>
      </c>
      <c r="C23" s="186">
        <f>C15/SUM(C13:C15)*100</f>
        <v>26.590248942433281</v>
      </c>
      <c r="D23" s="253"/>
      <c r="E23" s="253"/>
      <c r="F23" s="1003"/>
      <c r="H23" s="174" t="s">
        <v>629</v>
      </c>
      <c r="I23" s="184">
        <f>I14/SUM(I14:I17)*100</f>
        <v>38.802835982658962</v>
      </c>
      <c r="J23" s="184">
        <f>J14/SUM(J14:J17)*100</f>
        <v>32.118910864915527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27.099891618497107</v>
      </c>
      <c r="J24" s="185">
        <f>J15/SUM(J14:J17)*100</f>
        <v>33.370983634135207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33.792449421965323</v>
      </c>
      <c r="J25" s="185">
        <f>J16/SUM(J14:J17)*100</f>
        <v>34.236139482348413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0.30482297687861271</v>
      </c>
      <c r="J26" s="186">
        <f>J17/SUM(J14:J17)*100</f>
        <v>0.27396601860085074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66.203880841760039</v>
      </c>
      <c r="C29" s="189">
        <f t="shared" si="4"/>
        <v>59.136011852544982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12.385897786280404</v>
      </c>
      <c r="C30" s="192">
        <f t="shared" si="4"/>
        <v>14.273739205021736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21.410221371959551</v>
      </c>
      <c r="C31" s="195">
        <f t="shared" si="4"/>
        <v>26.590248942433281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38.802835982658962</v>
      </c>
      <c r="J32" s="189">
        <f>J23</f>
        <v>32.118910864915527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27.099891618497107</v>
      </c>
      <c r="J33" s="192">
        <f t="shared" si="5"/>
        <v>33.370983634135207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33.792449421965323</v>
      </c>
      <c r="J34" s="192">
        <f t="shared" si="6"/>
        <v>34.236139482348413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0.30482297687861271</v>
      </c>
      <c r="J35" s="195">
        <f t="shared" si="7"/>
        <v>0.27396601860085074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3624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173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97220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23.3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-16.600000000000001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74.98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48.6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246.3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13</v>
      </c>
      <c r="C5" s="655">
        <v>6</v>
      </c>
      <c r="E5" s="28"/>
      <c r="J5" s="654" t="s">
        <v>542</v>
      </c>
      <c r="K5" s="669">
        <f>IF(ISBLANK(B5),"",B5)</f>
        <v>13</v>
      </c>
      <c r="L5" s="618">
        <f>IF(ISBLANK(C5),"",C5)</f>
        <v>6</v>
      </c>
      <c r="N5" s="28"/>
    </row>
    <row r="6" spans="1:15" x14ac:dyDescent="0.25">
      <c r="A6" s="656" t="s">
        <v>543</v>
      </c>
      <c r="B6" s="657">
        <v>16</v>
      </c>
      <c r="C6" s="657">
        <v>17</v>
      </c>
      <c r="E6" s="44"/>
      <c r="J6" s="656" t="s">
        <v>543</v>
      </c>
      <c r="K6" s="670">
        <f t="shared" ref="K6:K10" si="0">IF(ISBLANK(B6),"",B6)</f>
        <v>16</v>
      </c>
      <c r="L6" s="619">
        <f t="shared" ref="L6:L10" si="1">IF(ISBLANK(C6),"",C6)</f>
        <v>17</v>
      </c>
      <c r="N6" s="44"/>
    </row>
    <row r="7" spans="1:15" x14ac:dyDescent="0.25">
      <c r="A7" s="656" t="s">
        <v>641</v>
      </c>
      <c r="B7" s="657">
        <v>65</v>
      </c>
      <c r="C7" s="657">
        <v>61</v>
      </c>
      <c r="E7" s="44"/>
      <c r="J7" s="656" t="s">
        <v>641</v>
      </c>
      <c r="K7" s="670">
        <f t="shared" si="0"/>
        <v>65</v>
      </c>
      <c r="L7" s="619">
        <f t="shared" si="1"/>
        <v>61</v>
      </c>
      <c r="N7" s="44"/>
    </row>
    <row r="8" spans="1:15" x14ac:dyDescent="0.25">
      <c r="A8" s="650" t="s">
        <v>642</v>
      </c>
      <c r="B8" s="651">
        <v>81</v>
      </c>
      <c r="C8" s="651">
        <v>49</v>
      </c>
      <c r="E8" s="21"/>
      <c r="J8" s="650" t="s">
        <v>642</v>
      </c>
      <c r="K8" s="670">
        <f t="shared" si="0"/>
        <v>81</v>
      </c>
      <c r="L8" s="619">
        <f t="shared" si="1"/>
        <v>49</v>
      </c>
      <c r="N8" s="21"/>
    </row>
    <row r="9" spans="1:15" x14ac:dyDescent="0.25">
      <c r="A9" s="650" t="s">
        <v>643</v>
      </c>
      <c r="B9" s="651">
        <v>154</v>
      </c>
      <c r="C9" s="651">
        <v>79</v>
      </c>
      <c r="E9" s="21"/>
      <c r="J9" s="650" t="s">
        <v>643</v>
      </c>
      <c r="K9" s="670">
        <f t="shared" si="0"/>
        <v>154</v>
      </c>
      <c r="L9" s="619">
        <f t="shared" si="1"/>
        <v>79</v>
      </c>
      <c r="N9" s="21"/>
    </row>
    <row r="10" spans="1:15" x14ac:dyDescent="0.25">
      <c r="A10" s="652" t="s">
        <v>365</v>
      </c>
      <c r="B10" s="653">
        <v>1474</v>
      </c>
      <c r="C10" s="653">
        <v>187</v>
      </c>
      <c r="J10" s="652" t="s">
        <v>365</v>
      </c>
      <c r="K10" s="671">
        <f t="shared" si="0"/>
        <v>1474</v>
      </c>
      <c r="L10" s="620">
        <f t="shared" si="1"/>
        <v>187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3.15</v>
      </c>
      <c r="C15" s="197"/>
      <c r="D15" s="253"/>
      <c r="E15" s="211"/>
      <c r="F15" s="253"/>
      <c r="G15" s="253"/>
      <c r="J15" s="673" t="s">
        <v>488</v>
      </c>
      <c r="K15" s="674">
        <f>B15</f>
        <v>3.15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0.74</v>
      </c>
      <c r="C16" s="197"/>
      <c r="D16" s="253"/>
      <c r="E16" s="254"/>
      <c r="F16" s="253"/>
      <c r="G16" s="253"/>
      <c r="J16" s="675" t="s">
        <v>489</v>
      </c>
      <c r="K16" s="676">
        <f>B16</f>
        <v>0.74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1.34</v>
      </c>
      <c r="C18" s="197"/>
      <c r="D18" s="255"/>
      <c r="E18" s="256"/>
      <c r="F18" s="253"/>
      <c r="G18" s="253"/>
      <c r="J18" s="678" t="s">
        <v>501</v>
      </c>
      <c r="K18" s="674">
        <f>B18</f>
        <v>1.34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2.83</v>
      </c>
      <c r="C19" s="198"/>
      <c r="D19" s="255"/>
      <c r="E19" s="256"/>
      <c r="F19" s="253"/>
      <c r="G19" s="253"/>
      <c r="J19" s="672" t="s">
        <v>502</v>
      </c>
      <c r="K19" s="676">
        <f>B19</f>
        <v>2.83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1.98</v>
      </c>
      <c r="C21" s="253"/>
      <c r="D21" s="253"/>
      <c r="E21" s="253"/>
      <c r="F21" s="253"/>
      <c r="G21" s="253"/>
      <c r="J21" s="661" t="s">
        <v>498</v>
      </c>
      <c r="K21" s="679">
        <f>B21</f>
        <v>1.98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4</v>
      </c>
      <c r="E32" s="28"/>
      <c r="J32" s="654" t="s">
        <v>542</v>
      </c>
      <c r="K32" s="669">
        <f>IF(ISBLANK(B32),"",B32)</f>
        <v>2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6</v>
      </c>
      <c r="C33" s="657">
        <v>3</v>
      </c>
      <c r="E33" s="44"/>
      <c r="J33" s="656" t="s">
        <v>543</v>
      </c>
      <c r="K33" s="670">
        <f t="shared" ref="K33:K37" si="2">IF(ISBLANK(B33),"",B33)</f>
        <v>6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30</v>
      </c>
      <c r="C34" s="657">
        <v>31</v>
      </c>
      <c r="E34" s="44"/>
      <c r="J34" s="656" t="s">
        <v>641</v>
      </c>
      <c r="K34" s="670">
        <f t="shared" si="2"/>
        <v>30</v>
      </c>
      <c r="L34" s="619">
        <f t="shared" si="3"/>
        <v>31</v>
      </c>
      <c r="N34" s="44"/>
    </row>
    <row r="35" spans="1:15" x14ac:dyDescent="0.25">
      <c r="A35" s="650" t="s">
        <v>642</v>
      </c>
      <c r="B35" s="651">
        <v>42</v>
      </c>
      <c r="C35" s="651">
        <v>38</v>
      </c>
      <c r="E35" s="21"/>
      <c r="J35" s="650" t="s">
        <v>642</v>
      </c>
      <c r="K35" s="670">
        <f t="shared" si="2"/>
        <v>42</v>
      </c>
      <c r="L35" s="619">
        <f t="shared" si="3"/>
        <v>38</v>
      </c>
      <c r="N35" s="21"/>
    </row>
    <row r="36" spans="1:15" x14ac:dyDescent="0.25">
      <c r="A36" s="650" t="s">
        <v>643</v>
      </c>
      <c r="B36" s="651">
        <v>58</v>
      </c>
      <c r="C36" s="651">
        <v>38</v>
      </c>
      <c r="E36" s="21"/>
      <c r="J36" s="650" t="s">
        <v>643</v>
      </c>
      <c r="K36" s="670">
        <f t="shared" si="2"/>
        <v>58</v>
      </c>
      <c r="L36" s="619">
        <f t="shared" si="3"/>
        <v>38</v>
      </c>
      <c r="N36" s="21"/>
    </row>
    <row r="37" spans="1:15" x14ac:dyDescent="0.25">
      <c r="A37" s="652" t="s">
        <v>365</v>
      </c>
      <c r="B37" s="653">
        <v>261</v>
      </c>
      <c r="C37" s="653">
        <v>51</v>
      </c>
      <c r="J37" s="652" t="s">
        <v>365</v>
      </c>
      <c r="K37" s="671">
        <f t="shared" si="2"/>
        <v>261</v>
      </c>
      <c r="L37" s="620">
        <f t="shared" si="3"/>
        <v>51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0.86</v>
      </c>
      <c r="C42" s="197"/>
      <c r="D42" s="253"/>
      <c r="E42" s="211"/>
      <c r="F42" s="253"/>
      <c r="G42" s="253"/>
      <c r="J42" s="673" t="s">
        <v>488</v>
      </c>
      <c r="K42" s="674">
        <f>B42</f>
        <v>0.86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0.38</v>
      </c>
      <c r="C43" s="197"/>
      <c r="D43" s="253"/>
      <c r="E43" s="254"/>
      <c r="F43" s="253"/>
      <c r="G43" s="253"/>
      <c r="J43" s="675" t="s">
        <v>489</v>
      </c>
      <c r="K43" s="676">
        <f>B43</f>
        <v>0.38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0.44</v>
      </c>
      <c r="C45" s="197"/>
      <c r="D45" s="255"/>
      <c r="E45" s="256"/>
      <c r="F45" s="253"/>
      <c r="G45" s="253"/>
      <c r="J45" s="678" t="s">
        <v>501</v>
      </c>
      <c r="K45" s="674">
        <f>B45</f>
        <v>0.44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0.92</v>
      </c>
      <c r="C46" s="198"/>
      <c r="D46" s="255"/>
      <c r="E46" s="256"/>
      <c r="F46" s="253"/>
      <c r="G46" s="253"/>
      <c r="J46" s="672" t="s">
        <v>502</v>
      </c>
      <c r="K46" s="676">
        <f>B46</f>
        <v>0.92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0.63</v>
      </c>
      <c r="C48" s="253"/>
      <c r="D48" s="253"/>
      <c r="E48" s="253"/>
      <c r="F48" s="253"/>
      <c r="G48" s="253"/>
      <c r="J48" s="661" t="s">
        <v>498</v>
      </c>
      <c r="K48" s="679">
        <f>B48</f>
        <v>0.63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5385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56306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38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4504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1520</v>
      </c>
      <c r="D4" s="643">
        <v>2</v>
      </c>
      <c r="E4" s="643">
        <v>4356</v>
      </c>
      <c r="F4" s="643">
        <v>1</v>
      </c>
      <c r="G4" s="643">
        <v>11</v>
      </c>
      <c r="H4" s="643">
        <v>2345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6143</v>
      </c>
      <c r="D5" s="602">
        <v>2</v>
      </c>
      <c r="E5" s="602">
        <v>4757</v>
      </c>
      <c r="F5" s="602">
        <v>1</v>
      </c>
      <c r="G5" s="602">
        <v>47</v>
      </c>
      <c r="H5" s="602">
        <v>7583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5385</v>
      </c>
      <c r="D6" s="617">
        <v>2</v>
      </c>
      <c r="E6" s="617">
        <v>56306</v>
      </c>
      <c r="F6" s="617">
        <v>1</v>
      </c>
      <c r="G6" s="617">
        <v>38</v>
      </c>
      <c r="H6" s="617">
        <v>4504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353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0.09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44.7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32.9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87.4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4477668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46057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12.1</v>
      </c>
      <c r="D4" s="600">
        <v>70.8</v>
      </c>
      <c r="E4" s="600">
        <v>0.9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8</v>
      </c>
      <c r="C5" s="602">
        <v>14.4</v>
      </c>
      <c r="D5" s="751">
        <v>72.099999999999994</v>
      </c>
      <c r="E5" s="751">
        <v>0.85</v>
      </c>
      <c r="G5" s="647" t="s">
        <v>446</v>
      </c>
      <c r="H5" s="648">
        <f>IF(ISBLANK(B4),"",B4)</f>
        <v>7</v>
      </c>
      <c r="I5" s="648">
        <f>IF(ISBLANK(B5),"",B5)</f>
        <v>8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4.8</v>
      </c>
      <c r="D6" s="959">
        <v>44.7</v>
      </c>
      <c r="E6" s="959">
        <v>0.8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12.1</v>
      </c>
      <c r="I9" s="648">
        <f>IF(ISBLANK(C5),"",C5)</f>
        <v>14.4</v>
      </c>
      <c r="J9" s="649">
        <f>IF(ISBLANK(C6),"",C6)</f>
        <v>4.8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333</v>
      </c>
      <c r="C4" s="643">
        <v>3.2</v>
      </c>
      <c r="D4" s="643">
        <v>1.1000000000000001</v>
      </c>
      <c r="E4" s="643">
        <v>0.15</v>
      </c>
      <c r="F4" s="643">
        <v>0.8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350</v>
      </c>
      <c r="C5" s="602">
        <v>3.4</v>
      </c>
      <c r="D5" s="602">
        <v>1</v>
      </c>
      <c r="E5" s="602">
        <v>0.09</v>
      </c>
      <c r="F5" s="602">
        <v>0.8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353</v>
      </c>
      <c r="C6" s="602">
        <v>3.6</v>
      </c>
      <c r="D6" s="602">
        <v>1</v>
      </c>
      <c r="E6" s="602">
        <v>0.09</v>
      </c>
      <c r="F6" s="602">
        <v>0.8</v>
      </c>
      <c r="G6" s="602">
        <v>1.6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79.8</v>
      </c>
      <c r="C5" s="602">
        <v>89</v>
      </c>
      <c r="D5" s="602">
        <v>7</v>
      </c>
      <c r="E5" s="602">
        <v>6.7</v>
      </c>
      <c r="F5" s="253"/>
      <c r="G5" s="253"/>
      <c r="H5" s="253"/>
    </row>
    <row r="6" spans="1:8" x14ac:dyDescent="0.25">
      <c r="A6" s="360">
        <v>2021</v>
      </c>
      <c r="B6" s="602">
        <v>87.1</v>
      </c>
      <c r="C6" s="602">
        <v>89.5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87.4</v>
      </c>
      <c r="C7" s="1067">
        <v>90.9</v>
      </c>
      <c r="D7" s="1067">
        <v>32</v>
      </c>
      <c r="E7" s="1067">
        <v>32.9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32.9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11152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328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2834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590544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6074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11729</v>
      </c>
      <c r="C5" s="1034">
        <v>5610</v>
      </c>
      <c r="D5" s="600">
        <v>6119</v>
      </c>
      <c r="G5" s="871" t="s">
        <v>126</v>
      </c>
      <c r="H5" s="637">
        <f>IF(ISBLANK(D7),"",D7)</f>
        <v>5628</v>
      </c>
    </row>
    <row r="6" spans="1:17" x14ac:dyDescent="0.25">
      <c r="A6" s="641">
        <v>2021</v>
      </c>
      <c r="B6" s="1034">
        <v>11641</v>
      </c>
      <c r="C6" s="1034">
        <v>5773</v>
      </c>
      <c r="D6" s="602">
        <v>5868</v>
      </c>
      <c r="G6" s="635" t="s">
        <v>127</v>
      </c>
      <c r="H6" s="623">
        <f>IF(ISBLANK(C7),"",C7)</f>
        <v>5524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11152</v>
      </c>
      <c r="C7" s="1034">
        <v>5524</v>
      </c>
      <c r="D7" s="617">
        <v>5628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5628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5524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9.1999999999999993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108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8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110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4942</v>
      </c>
      <c r="C6" s="55">
        <v>2508</v>
      </c>
      <c r="D6" s="55">
        <v>2434</v>
      </c>
      <c r="E6" s="70">
        <v>6694</v>
      </c>
      <c r="F6" s="55">
        <v>3501</v>
      </c>
      <c r="G6" s="110">
        <v>3193</v>
      </c>
      <c r="H6" s="55">
        <v>3789</v>
      </c>
      <c r="I6" s="55">
        <v>1998</v>
      </c>
      <c r="J6" s="55">
        <v>1791</v>
      </c>
      <c r="K6" s="70">
        <v>14464</v>
      </c>
      <c r="L6" s="55">
        <v>7509</v>
      </c>
      <c r="M6" s="110">
        <v>6955</v>
      </c>
      <c r="N6" s="70">
        <v>14944</v>
      </c>
      <c r="O6" s="55">
        <v>7935</v>
      </c>
      <c r="P6" s="110">
        <v>7009</v>
      </c>
      <c r="Q6" s="70">
        <v>62581</v>
      </c>
      <c r="R6" s="55">
        <v>32180</v>
      </c>
      <c r="S6" s="110">
        <v>30401</v>
      </c>
      <c r="T6" s="70">
        <v>104352</v>
      </c>
      <c r="U6" s="55">
        <v>51223</v>
      </c>
      <c r="V6" s="160">
        <v>53129</v>
      </c>
    </row>
    <row r="7" spans="1:22" x14ac:dyDescent="0.25">
      <c r="A7" s="286">
        <v>2021</v>
      </c>
      <c r="B7" s="167">
        <v>4727</v>
      </c>
      <c r="C7" s="94">
        <v>2397</v>
      </c>
      <c r="D7" s="94">
        <v>2330</v>
      </c>
      <c r="E7" s="167">
        <v>6609</v>
      </c>
      <c r="F7" s="94">
        <v>3471</v>
      </c>
      <c r="G7" s="169">
        <v>3138</v>
      </c>
      <c r="H7" s="94">
        <v>3710</v>
      </c>
      <c r="I7" s="94">
        <v>1942</v>
      </c>
      <c r="J7" s="94">
        <v>1768</v>
      </c>
      <c r="K7" s="167">
        <v>14068</v>
      </c>
      <c r="L7" s="94">
        <v>7296</v>
      </c>
      <c r="M7" s="169">
        <v>6772</v>
      </c>
      <c r="N7" s="167">
        <v>14681</v>
      </c>
      <c r="O7" s="94">
        <v>7775</v>
      </c>
      <c r="P7" s="169">
        <v>6906</v>
      </c>
      <c r="Q7" s="167">
        <v>61313</v>
      </c>
      <c r="R7" s="94">
        <v>31558</v>
      </c>
      <c r="S7" s="169">
        <v>29755</v>
      </c>
      <c r="T7" s="212">
        <v>102215</v>
      </c>
      <c r="U7" s="58">
        <v>50206</v>
      </c>
      <c r="V7" s="160">
        <v>52009</v>
      </c>
    </row>
    <row r="8" spans="1:22" x14ac:dyDescent="0.25">
      <c r="A8" s="219">
        <v>2022</v>
      </c>
      <c r="B8" s="72">
        <v>4594</v>
      </c>
      <c r="C8" s="61">
        <v>2283</v>
      </c>
      <c r="D8" s="61">
        <v>2311</v>
      </c>
      <c r="E8" s="72">
        <v>6276</v>
      </c>
      <c r="F8" s="61">
        <v>3316</v>
      </c>
      <c r="G8" s="111">
        <v>2960</v>
      </c>
      <c r="H8" s="61">
        <v>3380</v>
      </c>
      <c r="I8" s="61">
        <v>1747</v>
      </c>
      <c r="J8" s="61">
        <v>1633</v>
      </c>
      <c r="K8" s="72">
        <v>13405</v>
      </c>
      <c r="L8" s="61">
        <v>6895</v>
      </c>
      <c r="M8" s="111">
        <v>6510</v>
      </c>
      <c r="N8" s="72">
        <v>12797</v>
      </c>
      <c r="O8" s="61">
        <v>6694</v>
      </c>
      <c r="P8" s="111">
        <v>6103</v>
      </c>
      <c r="Q8" s="72">
        <v>56862</v>
      </c>
      <c r="R8" s="61">
        <v>29072</v>
      </c>
      <c r="S8" s="111">
        <v>27790</v>
      </c>
      <c r="T8" s="72">
        <v>97220</v>
      </c>
      <c r="U8" s="61">
        <v>47442</v>
      </c>
      <c r="V8" s="111">
        <v>49778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4594</v>
      </c>
      <c r="C15" s="172">
        <f>E8</f>
        <v>6276</v>
      </c>
      <c r="D15" s="172">
        <f>H8</f>
        <v>3380</v>
      </c>
      <c r="E15" s="172">
        <f>K8</f>
        <v>13405</v>
      </c>
      <c r="F15" s="172">
        <f>N8</f>
        <v>12797</v>
      </c>
      <c r="G15" s="172">
        <f>Q8</f>
        <v>56862</v>
      </c>
      <c r="H15" s="334">
        <f>T8</f>
        <v>97220</v>
      </c>
      <c r="M15" s="172">
        <f>K8</f>
        <v>13405</v>
      </c>
      <c r="N15" s="172">
        <f>H15-E15-O15</f>
        <v>54327</v>
      </c>
      <c r="O15" s="172">
        <f>H15-(B15+C15+G15)</f>
        <v>29488</v>
      </c>
      <c r="P15" s="29"/>
      <c r="Q15" s="100">
        <f>M15/H15*100</f>
        <v>13.788315161489406</v>
      </c>
      <c r="R15" s="100">
        <f>N15/H15*100</f>
        <v>55.880477268051841</v>
      </c>
      <c r="S15" s="100">
        <f>O15/H15*100</f>
        <v>30.331207570458751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13.788315161489406</v>
      </c>
      <c r="R18" s="100">
        <f>N15/H15*100</f>
        <v>55.880477268051841</v>
      </c>
      <c r="S18" s="100">
        <f>O15/H15*100</f>
        <v>30.331207570458751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15.4</v>
      </c>
      <c r="C23" s="361"/>
      <c r="D23" s="361"/>
      <c r="E23" s="167">
        <v>17</v>
      </c>
      <c r="F23" s="361"/>
      <c r="G23" s="362"/>
      <c r="H23" s="167">
        <v>13.7</v>
      </c>
      <c r="I23" s="94">
        <v>12.62</v>
      </c>
      <c r="J23" s="169">
        <v>14.98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8.1999999999999993</v>
      </c>
      <c r="C24" s="361"/>
      <c r="D24" s="361"/>
      <c r="E24" s="167">
        <v>8.1999999999999993</v>
      </c>
      <c r="F24" s="361"/>
      <c r="G24" s="362"/>
      <c r="H24" s="167">
        <v>8.24</v>
      </c>
      <c r="I24" s="94">
        <v>3.25</v>
      </c>
      <c r="J24" s="169">
        <v>13.38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3.1</v>
      </c>
      <c r="C25" s="357"/>
      <c r="D25" s="357"/>
      <c r="E25" s="72">
        <v>12.3</v>
      </c>
      <c r="F25" s="357"/>
      <c r="G25" s="461"/>
      <c r="H25" s="72">
        <v>3.11</v>
      </c>
      <c r="I25" s="61">
        <v>6.8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14.98</v>
      </c>
      <c r="C32" s="674">
        <f>IF(ISBLANK(I23),"",I23)</f>
        <v>12.62</v>
      </c>
      <c r="F32" s="700">
        <f>A23</f>
        <v>2020</v>
      </c>
      <c r="G32" s="674">
        <f>IF(ISBLANK(J23),"",J23)</f>
        <v>14.98</v>
      </c>
      <c r="H32" s="674">
        <f>IF(ISBLANK(I23),"",I23)</f>
        <v>12.62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13.38</v>
      </c>
      <c r="C33" s="853">
        <f t="shared" ref="C33:C34" si="2">IF(ISBLANK(I24),"",I24)</f>
        <v>3.25</v>
      </c>
      <c r="F33" s="701">
        <f t="shared" ref="F33:F34" si="3">A24</f>
        <v>2021</v>
      </c>
      <c r="G33" s="853">
        <f t="shared" ref="G33:G34" si="4">IF(ISBLANK(J24),"",J24)</f>
        <v>13.38</v>
      </c>
      <c r="H33" s="853">
        <f t="shared" ref="H33:H34" si="5">IF(ISBLANK(I24),"",I24)</f>
        <v>3.25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6.8</v>
      </c>
      <c r="F34" s="702">
        <f t="shared" si="3"/>
        <v>2022</v>
      </c>
      <c r="G34" s="676">
        <f t="shared" si="4"/>
        <v>0</v>
      </c>
      <c r="H34" s="676">
        <f t="shared" si="5"/>
        <v>6.8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114</v>
      </c>
      <c r="C4" s="600">
        <v>5</v>
      </c>
      <c r="D4" s="600">
        <v>5</v>
      </c>
      <c r="E4" s="599">
        <v>2</v>
      </c>
      <c r="F4" s="600">
        <v>8.6</v>
      </c>
      <c r="G4" s="600">
        <v>0.4</v>
      </c>
    </row>
    <row r="5" spans="1:10" x14ac:dyDescent="0.25">
      <c r="A5" s="286">
        <v>2022</v>
      </c>
      <c r="B5" s="751">
        <v>122</v>
      </c>
      <c r="C5" s="751">
        <v>4</v>
      </c>
      <c r="D5" s="751">
        <v>4</v>
      </c>
      <c r="E5" s="753">
        <v>1</v>
      </c>
      <c r="F5" s="751">
        <v>9.5</v>
      </c>
      <c r="G5" s="751">
        <v>0.3</v>
      </c>
    </row>
    <row r="6" spans="1:10" x14ac:dyDescent="0.25">
      <c r="A6" s="218">
        <v>2023</v>
      </c>
      <c r="B6" s="752">
        <v>110</v>
      </c>
      <c r="C6" s="752">
        <v>1</v>
      </c>
      <c r="D6" s="752">
        <v>8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114</v>
      </c>
      <c r="C11" s="80">
        <f>IF(ISBLANK(D4),"",D4)</f>
        <v>5</v>
      </c>
      <c r="E11" s="103">
        <f>A4</f>
        <v>2021</v>
      </c>
      <c r="F11" s="80">
        <f>IF(ISBLANK(B4),"",B4)</f>
        <v>114</v>
      </c>
      <c r="G11" s="80">
        <f>IF(ISBLANK(D4),"",D4)</f>
        <v>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122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122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110</v>
      </c>
      <c r="C13" s="83">
        <f>IF(ISBLANK(D6),"",D6)</f>
        <v>8</v>
      </c>
      <c r="D13" s="253"/>
      <c r="E13" s="155">
        <f t="shared" si="1"/>
        <v>2023</v>
      </c>
      <c r="F13" s="83">
        <f t="shared" si="2"/>
        <v>110</v>
      </c>
      <c r="G13" s="83">
        <f t="shared" si="3"/>
        <v>8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2</v>
      </c>
      <c r="E18" s="603">
        <f>A4</f>
        <v>2021</v>
      </c>
      <c r="F18" s="100">
        <f>IF(ISBLANK(C4),"",C4)</f>
        <v>5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1</v>
      </c>
      <c r="E20" s="155">
        <f t="shared" si="5"/>
        <v>2023</v>
      </c>
      <c r="F20" s="83">
        <f>IF(ISBLANK(C6),"",C6)</f>
        <v>1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2273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1112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680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596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1546</v>
      </c>
    </row>
    <row r="17" spans="2:3" x14ac:dyDescent="0.25">
      <c r="B17" s="253">
        <v>2022</v>
      </c>
      <c r="C17" s="1100">
        <v>1203</v>
      </c>
    </row>
    <row r="18" spans="2:3" x14ac:dyDescent="0.25">
      <c r="B18" s="253">
        <v>2023</v>
      </c>
      <c r="C18" s="1100">
        <v>1112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1546</v>
      </c>
    </row>
    <row r="22" spans="2:3" x14ac:dyDescent="0.25">
      <c r="B22" s="636">
        <f>B17</f>
        <v>2022</v>
      </c>
      <c r="C22" s="636">
        <f t="shared" ref="C22:C23" si="0">IF(ISBLANK(C17),"",C17)</f>
        <v>1203</v>
      </c>
    </row>
    <row r="23" spans="2:3" x14ac:dyDescent="0.25">
      <c r="B23" s="636">
        <f>B18</f>
        <v>2023</v>
      </c>
      <c r="C23" s="636">
        <f t="shared" si="0"/>
        <v>1112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50</v>
      </c>
      <c r="C5" s="55">
        <v>106</v>
      </c>
      <c r="D5" s="55">
        <v>30</v>
      </c>
      <c r="E5" s="269">
        <f>SUM(B5:D5)</f>
        <v>186</v>
      </c>
      <c r="F5" s="71">
        <v>3084</v>
      </c>
      <c r="G5" s="70">
        <v>0.4</v>
      </c>
      <c r="H5" s="55">
        <v>0.2</v>
      </c>
      <c r="I5" s="110">
        <v>0.1</v>
      </c>
      <c r="J5" s="71">
        <v>3.1</v>
      </c>
    </row>
    <row r="6" spans="1:10" x14ac:dyDescent="0.25">
      <c r="A6" s="286">
        <v>2022</v>
      </c>
      <c r="B6" s="757">
        <v>67</v>
      </c>
      <c r="C6" s="758">
        <v>109</v>
      </c>
      <c r="D6" s="758">
        <v>32</v>
      </c>
      <c r="E6" s="270">
        <f>SUM(B6:D6)</f>
        <v>208</v>
      </c>
      <c r="F6" s="214">
        <v>2458</v>
      </c>
      <c r="G6" s="457">
        <v>0.5</v>
      </c>
      <c r="H6" s="458">
        <v>0.2</v>
      </c>
      <c r="I6" s="763">
        <v>0.1</v>
      </c>
      <c r="J6" s="214">
        <v>2.6</v>
      </c>
    </row>
    <row r="7" spans="1:10" x14ac:dyDescent="0.25">
      <c r="A7" s="218">
        <v>2023</v>
      </c>
      <c r="B7" s="167">
        <v>84</v>
      </c>
      <c r="C7" s="94">
        <v>117</v>
      </c>
      <c r="D7" s="94">
        <v>34</v>
      </c>
      <c r="E7" s="447">
        <f>SUM(B7:D7)</f>
        <v>235</v>
      </c>
      <c r="F7" s="168">
        <v>2273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3084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2458</v>
      </c>
      <c r="C14" s="28"/>
      <c r="D14" s="28"/>
      <c r="F14" s="625" t="s">
        <v>1526</v>
      </c>
      <c r="G14" s="621">
        <f>IF(ISBLANK(B7),"",B7)</f>
        <v>84</v>
      </c>
      <c r="I14" s="625" t="s">
        <v>1529</v>
      </c>
      <c r="J14" s="621">
        <f>IF(ISBLANK(B7),"",B7)</f>
        <v>84</v>
      </c>
    </row>
    <row r="15" spans="1:10" x14ac:dyDescent="0.25">
      <c r="A15" s="624">
        <f t="shared" ref="A15" si="1">A7</f>
        <v>2023</v>
      </c>
      <c r="B15" s="623">
        <f t="shared" si="0"/>
        <v>2273</v>
      </c>
      <c r="C15" s="28"/>
      <c r="D15" s="28"/>
      <c r="F15" s="626" t="s">
        <v>1527</v>
      </c>
      <c r="G15" s="622">
        <f>IF(ISBLANK(C7),"",C7)</f>
        <v>117</v>
      </c>
      <c r="I15" s="626" t="s">
        <v>1538</v>
      </c>
      <c r="J15" s="622">
        <f>IF(ISBLANK(C7),"",C7)</f>
        <v>117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34</v>
      </c>
      <c r="I16" s="627" t="s">
        <v>1539</v>
      </c>
      <c r="J16" s="623">
        <f>IF(ISBLANK(D7),"",D7)</f>
        <v>34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128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367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130</v>
      </c>
      <c r="C6" s="759"/>
      <c r="D6" s="759"/>
      <c r="E6" s="457">
        <v>12.6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94</v>
      </c>
      <c r="C7" s="759"/>
      <c r="D7" s="759"/>
      <c r="E7" s="457">
        <v>9.3000000000000007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95</v>
      </c>
      <c r="C8" s="760"/>
      <c r="D8" s="760"/>
      <c r="E8" s="601">
        <v>9.9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130</v>
      </c>
      <c r="C16" s="755"/>
      <c r="I16" s="700">
        <f>A6</f>
        <v>2020</v>
      </c>
      <c r="J16" s="674">
        <f>IF(ISBLANK(E6),"",E6)</f>
        <v>12.6</v>
      </c>
      <c r="K16" s="756"/>
    </row>
    <row r="17" spans="1:10" x14ac:dyDescent="0.25">
      <c r="A17" s="701">
        <f>A7</f>
        <v>2021</v>
      </c>
      <c r="B17" s="853">
        <f>IF(ISBLANK(B7),"",B7)</f>
        <v>94</v>
      </c>
      <c r="C17" s="755"/>
      <c r="I17" s="701">
        <f>A7</f>
        <v>2021</v>
      </c>
      <c r="J17" s="853">
        <f>IF(ISBLANK(E7),"",E7)</f>
        <v>9.3000000000000007</v>
      </c>
    </row>
    <row r="18" spans="1:10" x14ac:dyDescent="0.25">
      <c r="A18" s="702">
        <f>A8</f>
        <v>2022</v>
      </c>
      <c r="B18" s="676">
        <f>IF(ISBLANK(B8),"",B8)</f>
        <v>95</v>
      </c>
      <c r="C18" s="755"/>
      <c r="I18" s="702">
        <f>A8</f>
        <v>2022</v>
      </c>
      <c r="J18" s="676">
        <f>IF(ISBLANK(E8),"",E8)</f>
        <v>9.9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125</v>
      </c>
      <c r="D5" s="449">
        <f>IF(ISBLANK(B5),"",A5)</f>
        <v>2021</v>
      </c>
      <c r="E5" s="618">
        <f>IF(ISBLANK(B5),"",B5)</f>
        <v>125</v>
      </c>
      <c r="K5" s="217">
        <v>2020</v>
      </c>
      <c r="L5" s="655">
        <v>7.9</v>
      </c>
    </row>
    <row r="6" spans="1:12" x14ac:dyDescent="0.25">
      <c r="A6" s="229">
        <v>2022</v>
      </c>
      <c r="B6" s="602">
        <v>122</v>
      </c>
      <c r="D6" s="450">
        <f>IF(ISBLANK(B6),"",A6)</f>
        <v>2022</v>
      </c>
      <c r="E6" s="619">
        <f>IF(ISBLANK(B6),"",B6)</f>
        <v>122</v>
      </c>
      <c r="K6" s="286">
        <v>2021</v>
      </c>
      <c r="L6" s="657">
        <v>8.1999999999999993</v>
      </c>
    </row>
    <row r="7" spans="1:12" x14ac:dyDescent="0.25">
      <c r="A7" s="123">
        <v>2023</v>
      </c>
      <c r="B7" s="617">
        <v>116</v>
      </c>
      <c r="D7" s="379">
        <f>IF(ISBLANK(B7),"",A7)</f>
        <v>2023</v>
      </c>
      <c r="E7" s="620">
        <f>IF(ISBLANK(B7),"",B7)</f>
        <v>116</v>
      </c>
      <c r="K7" s="219">
        <v>2022</v>
      </c>
      <c r="L7" s="617">
        <v>9.1999999999999993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87</v>
      </c>
      <c r="C4" s="643">
        <v>255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113</v>
      </c>
      <c r="C5" s="602">
        <v>347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128</v>
      </c>
      <c r="C6" s="602">
        <v>367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28</v>
      </c>
      <c r="C5" s="643">
        <v>3694</v>
      </c>
      <c r="D5" s="643">
        <v>419</v>
      </c>
      <c r="E5" s="869">
        <v>11.2</v>
      </c>
      <c r="F5" s="1039">
        <v>11</v>
      </c>
      <c r="G5" s="1039">
        <v>11.5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29</v>
      </c>
      <c r="C6" s="657">
        <v>3483</v>
      </c>
      <c r="D6" s="657">
        <v>401</v>
      </c>
      <c r="E6" s="657">
        <v>11.4</v>
      </c>
      <c r="F6" s="657">
        <v>11.5</v>
      </c>
      <c r="G6" s="657">
        <v>11.3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34</v>
      </c>
      <c r="C7" s="617">
        <v>2834</v>
      </c>
      <c r="D7" s="617">
        <v>328</v>
      </c>
      <c r="E7" s="617">
        <v>11.5</v>
      </c>
      <c r="F7" s="617">
        <v>11.6</v>
      </c>
      <c r="G7" s="617">
        <v>11.3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11.1</v>
      </c>
      <c r="C4" s="655">
        <v>751</v>
      </c>
      <c r="D4" s="655">
        <v>5.4</v>
      </c>
      <c r="E4" s="655">
        <v>593</v>
      </c>
      <c r="F4" s="655">
        <v>0.6</v>
      </c>
      <c r="G4" s="655">
        <v>119</v>
      </c>
      <c r="H4" s="655">
        <v>7</v>
      </c>
      <c r="I4" s="655">
        <v>89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9</v>
      </c>
      <c r="C5" s="602">
        <v>663</v>
      </c>
      <c r="D5" s="602">
        <v>5</v>
      </c>
      <c r="E5" s="602">
        <v>560</v>
      </c>
      <c r="F5" s="602">
        <v>0.6</v>
      </c>
      <c r="G5" s="602">
        <v>126</v>
      </c>
      <c r="H5" s="602">
        <v>5</v>
      </c>
      <c r="I5" s="602">
        <v>108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680</v>
      </c>
      <c r="D6" s="617"/>
      <c r="E6" s="617">
        <v>596</v>
      </c>
      <c r="F6" s="617"/>
      <c r="G6" s="617">
        <v>118</v>
      </c>
      <c r="H6" s="617">
        <v>2</v>
      </c>
      <c r="I6" s="617">
        <v>108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469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584</v>
      </c>
      <c r="C4" s="1006">
        <v>317</v>
      </c>
      <c r="D4" s="1006">
        <v>267</v>
      </c>
      <c r="E4" s="1005">
        <v>2349</v>
      </c>
      <c r="F4" s="1006">
        <v>1216</v>
      </c>
      <c r="G4" s="1006">
        <v>1133</v>
      </c>
      <c r="H4" s="1007">
        <v>5.6</v>
      </c>
      <c r="I4" s="1007">
        <v>22.5</v>
      </c>
      <c r="J4" s="1007">
        <v>-16.899999999999999</v>
      </c>
      <c r="K4" s="70">
        <v>1312</v>
      </c>
      <c r="L4" s="55">
        <v>642</v>
      </c>
      <c r="M4" s="110">
        <v>670</v>
      </c>
      <c r="N4" s="55">
        <v>1402</v>
      </c>
      <c r="O4" s="55">
        <v>661</v>
      </c>
      <c r="P4" s="110">
        <v>741</v>
      </c>
    </row>
    <row r="5" spans="1:17" x14ac:dyDescent="0.25">
      <c r="A5" s="286">
        <v>2021</v>
      </c>
      <c r="B5" s="1008">
        <v>607</v>
      </c>
      <c r="C5" s="1009">
        <v>308</v>
      </c>
      <c r="D5" s="1009">
        <v>299</v>
      </c>
      <c r="E5" s="1008">
        <v>2961</v>
      </c>
      <c r="F5" s="1009">
        <v>1440</v>
      </c>
      <c r="G5" s="1009">
        <v>1521</v>
      </c>
      <c r="H5" s="1010">
        <v>5.9</v>
      </c>
      <c r="I5" s="1010">
        <v>29</v>
      </c>
      <c r="J5" s="1010">
        <v>-23</v>
      </c>
      <c r="K5" s="212">
        <v>1685</v>
      </c>
      <c r="L5" s="58">
        <v>791</v>
      </c>
      <c r="M5" s="160">
        <v>894</v>
      </c>
      <c r="N5" s="58">
        <v>1753</v>
      </c>
      <c r="O5" s="58">
        <v>776</v>
      </c>
      <c r="P5" s="160">
        <v>977</v>
      </c>
    </row>
    <row r="6" spans="1:17" x14ac:dyDescent="0.25">
      <c r="A6" s="219">
        <v>2022</v>
      </c>
      <c r="B6" s="1011">
        <v>643</v>
      </c>
      <c r="C6" s="1012">
        <v>294</v>
      </c>
      <c r="D6" s="1012">
        <v>349</v>
      </c>
      <c r="E6" s="1011">
        <v>2261</v>
      </c>
      <c r="F6" s="1012">
        <v>1149</v>
      </c>
      <c r="G6" s="1012">
        <v>1112</v>
      </c>
      <c r="H6" s="1013">
        <v>6.6</v>
      </c>
      <c r="I6" s="1013">
        <v>23.3</v>
      </c>
      <c r="J6" s="1013">
        <v>-16.600000000000001</v>
      </c>
      <c r="K6" s="1014">
        <v>1727</v>
      </c>
      <c r="L6" s="1015">
        <v>778</v>
      </c>
      <c r="M6" s="1016">
        <v>949</v>
      </c>
      <c r="N6" s="1015">
        <v>1817</v>
      </c>
      <c r="O6" s="1015">
        <v>816</v>
      </c>
      <c r="P6" s="1016">
        <v>1001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267</v>
      </c>
      <c r="C13" s="319">
        <f>IF(ISBLANK(C4),"",C4)</f>
        <v>317</v>
      </c>
      <c r="D13" s="364"/>
      <c r="E13" s="322">
        <f>A4</f>
        <v>2020</v>
      </c>
      <c r="F13" s="319">
        <f>IF(ISBLANK(G4),"",G4)</f>
        <v>1133</v>
      </c>
      <c r="G13" s="319">
        <f>IF(ISBLANK(F4),"",F4)</f>
        <v>1216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299</v>
      </c>
      <c r="C14" s="320">
        <f t="shared" ref="C14:C15" si="2">IF(ISBLANK(C5),"",C5)</f>
        <v>308</v>
      </c>
      <c r="D14" s="364"/>
      <c r="E14" s="323">
        <f t="shared" ref="E14:E15" si="3">A5</f>
        <v>2021</v>
      </c>
      <c r="F14" s="320">
        <f t="shared" ref="F14:F15" si="4">IF(ISBLANK(G5),"",G5)</f>
        <v>1521</v>
      </c>
      <c r="G14" s="320">
        <f t="shared" ref="G14:G15" si="5">IF(ISBLANK(F5),"",F5)</f>
        <v>1440</v>
      </c>
      <c r="H14" s="389"/>
      <c r="I14" s="389"/>
      <c r="J14" s="48"/>
      <c r="K14" s="325" t="s">
        <v>536</v>
      </c>
      <c r="L14" s="328">
        <f>IF(ISBLANK(K4),"",K4)</f>
        <v>1312</v>
      </c>
      <c r="M14" s="328">
        <f>IF(ISBLANK(K5),"",K5)</f>
        <v>1685</v>
      </c>
      <c r="N14" s="328">
        <f>IF(ISBLANK(K6),"",K6)</f>
        <v>1727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349</v>
      </c>
      <c r="C15" s="321">
        <f t="shared" si="2"/>
        <v>294</v>
      </c>
      <c r="E15" s="324">
        <f t="shared" si="3"/>
        <v>2022</v>
      </c>
      <c r="F15" s="321">
        <f t="shared" si="4"/>
        <v>1112</v>
      </c>
      <c r="G15" s="321">
        <f t="shared" si="5"/>
        <v>1149</v>
      </c>
      <c r="H15" s="211"/>
      <c r="I15" s="211"/>
      <c r="J15" s="28"/>
      <c r="K15" s="326" t="s">
        <v>535</v>
      </c>
      <c r="L15" s="329">
        <f>IF(ISBLANK(N4),"",N4)</f>
        <v>1402</v>
      </c>
      <c r="M15" s="329">
        <f>IF(ISBLANK(N5),"",N5)</f>
        <v>1753</v>
      </c>
      <c r="N15" s="329">
        <f>IF(ISBLANK(N6),"",N6)</f>
        <v>1817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1312</v>
      </c>
      <c r="M19" s="328">
        <f>IF(ISBLANK(K5),"",K5)</f>
        <v>1685</v>
      </c>
      <c r="N19" s="328">
        <f>IF(ISBLANK(K6),"",K6)</f>
        <v>1727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1402</v>
      </c>
      <c r="M20" s="329">
        <f>IF(ISBLANK(N5),"",N5)</f>
        <v>1753</v>
      </c>
      <c r="N20" s="329">
        <f>IF(ISBLANK(N6),"",N6)</f>
        <v>1817</v>
      </c>
      <c r="O20" s="364"/>
    </row>
    <row r="21" spans="1:15" x14ac:dyDescent="0.25">
      <c r="A21" s="322">
        <f>A4</f>
        <v>2020</v>
      </c>
      <c r="B21" s="319">
        <f>IF(ISBLANK(D4),"",D4)</f>
        <v>267</v>
      </c>
      <c r="C21" s="319">
        <f>IF(ISBLANK(C4),"",C4)</f>
        <v>317</v>
      </c>
      <c r="E21" s="322">
        <f>A4</f>
        <v>2020</v>
      </c>
      <c r="F21" s="319">
        <f>IF(ISBLANK(G4),"",G4)</f>
        <v>1133</v>
      </c>
      <c r="G21" s="319">
        <f>IF(ISBLANK(F4),"",F4)</f>
        <v>1216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299</v>
      </c>
      <c r="C22" s="320">
        <f t="shared" ref="C22:C23" si="8">IF(ISBLANK(C5),"",C5)</f>
        <v>308</v>
      </c>
      <c r="E22" s="323">
        <f t="shared" ref="E22:E23" si="9">A5</f>
        <v>2021</v>
      </c>
      <c r="F22" s="320">
        <f t="shared" ref="F22:F23" si="10">IF(ISBLANK(G5),"",G5)</f>
        <v>1521</v>
      </c>
      <c r="G22" s="320">
        <f t="shared" ref="G22:G23" si="11">IF(ISBLANK(F5),"",F5)</f>
        <v>1440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349</v>
      </c>
      <c r="C23" s="321">
        <f t="shared" si="8"/>
        <v>294</v>
      </c>
      <c r="E23" s="324">
        <f t="shared" si="9"/>
        <v>2022</v>
      </c>
      <c r="F23" s="321">
        <f t="shared" si="10"/>
        <v>1112</v>
      </c>
      <c r="G23" s="321">
        <f t="shared" si="11"/>
        <v>1149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33</v>
      </c>
      <c r="C5" s="611"/>
      <c r="D5" s="611"/>
      <c r="E5" s="599">
        <v>99</v>
      </c>
      <c r="F5" s="616"/>
      <c r="G5" s="945"/>
      <c r="H5" s="599">
        <v>525</v>
      </c>
      <c r="I5" s="616">
        <v>155</v>
      </c>
      <c r="J5" s="616">
        <v>370</v>
      </c>
      <c r="K5" s="616"/>
      <c r="L5" s="945"/>
    </row>
    <row r="6" spans="1:12" x14ac:dyDescent="0.25">
      <c r="A6" s="286">
        <v>2021</v>
      </c>
      <c r="B6" s="601">
        <v>23</v>
      </c>
      <c r="C6" s="612"/>
      <c r="D6" s="612"/>
      <c r="E6" s="1034">
        <v>116</v>
      </c>
      <c r="F6" s="1028"/>
      <c r="G6" s="980"/>
      <c r="H6" s="1034">
        <v>546</v>
      </c>
      <c r="I6" s="1028">
        <v>146</v>
      </c>
      <c r="J6" s="1028">
        <v>400</v>
      </c>
      <c r="K6" s="1028"/>
      <c r="L6" s="980"/>
    </row>
    <row r="7" spans="1:12" x14ac:dyDescent="0.25">
      <c r="A7" s="218">
        <v>2022</v>
      </c>
      <c r="B7" s="601">
        <v>20</v>
      </c>
      <c r="C7" s="612"/>
      <c r="D7" s="612"/>
      <c r="E7" s="1034">
        <v>88</v>
      </c>
      <c r="F7" s="1028"/>
      <c r="G7" s="980"/>
      <c r="H7" s="1034">
        <v>469</v>
      </c>
      <c r="I7" s="1028">
        <v>119</v>
      </c>
      <c r="J7" s="1028">
        <v>350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119</v>
      </c>
    </row>
    <row r="15" spans="1:12" ht="30" x14ac:dyDescent="0.25">
      <c r="A15" s="833" t="s">
        <v>1543</v>
      </c>
      <c r="B15" s="623">
        <f>IF(ISBLANK(J7),"",J7)</f>
        <v>350</v>
      </c>
    </row>
    <row r="17" spans="1:2" x14ac:dyDescent="0.25">
      <c r="A17" s="625" t="s">
        <v>1540</v>
      </c>
      <c r="B17" s="621">
        <f>IF(ISBLANK(I7),"",I7)</f>
        <v>119</v>
      </c>
    </row>
    <row r="18" spans="1:2" x14ac:dyDescent="0.25">
      <c r="A18" s="627" t="s">
        <v>1541</v>
      </c>
      <c r="B18" s="623">
        <f>IF(ISBLANK(J7),"",J7)</f>
        <v>350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58.2</v>
      </c>
      <c r="C6" s="614">
        <v>30.7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55.9</v>
      </c>
      <c r="C10" s="614">
        <v>32</v>
      </c>
    </row>
    <row r="11" spans="1:6" x14ac:dyDescent="0.25">
      <c r="A11" s="218">
        <v>2017</v>
      </c>
      <c r="B11" s="644">
        <v>51.6</v>
      </c>
      <c r="C11" s="644">
        <v>32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50.1</v>
      </c>
      <c r="C14" s="73">
        <v>35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1360.732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955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38014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313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24247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139735.76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1370.9970000000001</v>
      </c>
      <c r="C5" s="611">
        <v>1156.4179999999999</v>
      </c>
      <c r="D5" s="751">
        <v>28850</v>
      </c>
      <c r="E5" s="751">
        <v>28</v>
      </c>
      <c r="G5" s="358">
        <v>2014</v>
      </c>
      <c r="H5" s="70">
        <v>138723.10999999999</v>
      </c>
      <c r="I5" s="55">
        <v>83800.38</v>
      </c>
      <c r="J5" s="55">
        <v>54922.73</v>
      </c>
      <c r="K5" s="71">
        <v>38</v>
      </c>
    </row>
    <row r="6" spans="1:12" x14ac:dyDescent="0.25">
      <c r="A6" s="286">
        <v>2021</v>
      </c>
      <c r="B6" s="601">
        <v>1370.9970000000001</v>
      </c>
      <c r="C6" s="612">
        <v>1151.7380000000001</v>
      </c>
      <c r="D6" s="959">
        <v>26260</v>
      </c>
      <c r="E6" s="959">
        <v>26</v>
      </c>
      <c r="G6" s="480">
        <v>2017</v>
      </c>
      <c r="H6" s="212">
        <v>141857.49</v>
      </c>
      <c r="I6" s="58">
        <v>83800.14</v>
      </c>
      <c r="J6" s="58">
        <v>58057.35</v>
      </c>
      <c r="K6" s="214">
        <v>39</v>
      </c>
    </row>
    <row r="7" spans="1:12" x14ac:dyDescent="0.25">
      <c r="A7" s="218">
        <v>2022</v>
      </c>
      <c r="B7" s="601">
        <v>1360.732</v>
      </c>
      <c r="C7" s="612">
        <v>1152.473</v>
      </c>
      <c r="D7" s="959">
        <v>24811</v>
      </c>
      <c r="E7" s="959">
        <v>26</v>
      </c>
      <c r="G7" s="482">
        <v>2020</v>
      </c>
      <c r="H7" s="72">
        <v>139735.76</v>
      </c>
      <c r="I7" s="61">
        <v>84630.12</v>
      </c>
      <c r="J7" s="61">
        <v>55105.64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1152.473</v>
      </c>
      <c r="D14" s="631">
        <f>A5</f>
        <v>2020</v>
      </c>
      <c r="E14" s="625">
        <f>IF(ISBLANK(D5),"",D5)</f>
        <v>28850</v>
      </c>
      <c r="F14" s="211"/>
      <c r="G14" s="634" t="s">
        <v>925</v>
      </c>
      <c r="H14" s="621">
        <f>IF(ISBLANK(J7),"",J7)</f>
        <v>55105.64</v>
      </c>
      <c r="I14" s="211"/>
      <c r="J14" s="211"/>
    </row>
    <row r="15" spans="1:12" x14ac:dyDescent="0.25">
      <c r="A15" s="870" t="s">
        <v>16</v>
      </c>
      <c r="B15" s="630">
        <f>IF(ISBLANK(B7),"",B7)</f>
        <v>1360.732</v>
      </c>
      <c r="D15" s="632">
        <f t="shared" ref="D15:D16" si="0">A6</f>
        <v>2021</v>
      </c>
      <c r="E15" s="626">
        <f>IF(ISBLANK(D6),"",D6)</f>
        <v>26260</v>
      </c>
      <c r="F15" s="211"/>
      <c r="G15" s="635" t="s">
        <v>926</v>
      </c>
      <c r="H15" s="623">
        <f>IF(ISBLANK(I7),"",I7)</f>
        <v>84630.12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24811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1152.473</v>
      </c>
      <c r="F19" s="253"/>
      <c r="G19" s="634" t="s">
        <v>529</v>
      </c>
      <c r="H19" s="621">
        <f>IF(ISBLANK(J7),"",J7)</f>
        <v>55105.64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1360.732</v>
      </c>
      <c r="F20" s="253"/>
      <c r="G20" s="635" t="s">
        <v>528</v>
      </c>
      <c r="H20" s="623">
        <f>IF(ISBLANK(I7),"",I7)</f>
        <v>84630.12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1.6</v>
      </c>
      <c r="C5" s="1092">
        <v>37371</v>
      </c>
      <c r="D5" s="1093">
        <v>898</v>
      </c>
      <c r="E5" s="1092">
        <v>23684</v>
      </c>
      <c r="F5" s="1093">
        <v>287</v>
      </c>
    </row>
    <row r="6" spans="1:9" x14ac:dyDescent="0.25">
      <c r="A6" s="218">
        <v>2021</v>
      </c>
      <c r="B6" s="1092">
        <v>2.7</v>
      </c>
      <c r="C6" s="1092">
        <v>37571</v>
      </c>
      <c r="D6" s="1093">
        <v>900</v>
      </c>
      <c r="E6" s="1092">
        <v>24001</v>
      </c>
      <c r="F6" s="1093">
        <v>287</v>
      </c>
    </row>
    <row r="7" spans="1:9" x14ac:dyDescent="0.25">
      <c r="A7" s="219">
        <v>2022</v>
      </c>
      <c r="B7" s="73">
        <v>2.4</v>
      </c>
      <c r="C7" s="73">
        <v>38014</v>
      </c>
      <c r="D7" s="73">
        <v>955</v>
      </c>
      <c r="E7" s="73">
        <v>24247</v>
      </c>
      <c r="F7" s="73">
        <v>313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215020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198478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16542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960212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913764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46448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174439</v>
      </c>
      <c r="C5" s="458">
        <v>165857</v>
      </c>
      <c r="D5" s="458">
        <v>8582</v>
      </c>
      <c r="E5" s="457">
        <v>828668</v>
      </c>
      <c r="F5" s="458">
        <v>780813</v>
      </c>
      <c r="G5" s="458">
        <v>47855</v>
      </c>
      <c r="H5" s="457">
        <v>4.7</v>
      </c>
      <c r="I5" s="763">
        <v>5.6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209092</v>
      </c>
      <c r="C6" s="458">
        <v>200341</v>
      </c>
      <c r="D6" s="458">
        <v>8751</v>
      </c>
      <c r="E6" s="457">
        <v>912859</v>
      </c>
      <c r="F6" s="458">
        <v>888837</v>
      </c>
      <c r="G6" s="458">
        <v>24022</v>
      </c>
      <c r="H6" s="457">
        <v>4.4000000000000004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215020</v>
      </c>
      <c r="C7" s="612">
        <v>198478</v>
      </c>
      <c r="D7" s="612">
        <v>16542</v>
      </c>
      <c r="E7" s="601">
        <v>960212</v>
      </c>
      <c r="F7" s="612">
        <v>913764</v>
      </c>
      <c r="G7" s="612">
        <v>46448</v>
      </c>
      <c r="H7" s="947">
        <v>4.5999999999999996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174439</v>
      </c>
      <c r="C14" s="674">
        <f t="shared" ref="C14:D14" si="0">IF(ISBLANK(C5),"",C5)</f>
        <v>165857</v>
      </c>
      <c r="D14" s="669">
        <f t="shared" si="0"/>
        <v>8582</v>
      </c>
      <c r="F14" s="884">
        <f>A5</f>
        <v>2020</v>
      </c>
      <c r="G14" s="674">
        <f>IF(ISBLANK(E5),"",E5)</f>
        <v>828668</v>
      </c>
      <c r="H14" s="674">
        <f t="shared" ref="H14:I16" si="1">IF(ISBLANK(F5),"",F5)</f>
        <v>780813</v>
      </c>
      <c r="I14" s="669">
        <f t="shared" si="1"/>
        <v>47855</v>
      </c>
      <c r="J14" s="756"/>
      <c r="K14" s="884">
        <f>A5</f>
        <v>2020</v>
      </c>
      <c r="L14" s="674">
        <f>IF(ISBLANK(H5),"",H5)</f>
        <v>4.7</v>
      </c>
      <c r="M14" s="669">
        <f>IF(ISBLANK(I5),"",I5)</f>
        <v>5.6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209092</v>
      </c>
      <c r="C15" s="879">
        <f t="shared" si="3"/>
        <v>200341</v>
      </c>
      <c r="D15" s="886">
        <f t="shared" si="3"/>
        <v>8751</v>
      </c>
      <c r="F15" s="890">
        <f t="shared" ref="F15:F16" si="4">A6</f>
        <v>2021</v>
      </c>
      <c r="G15" s="853">
        <f t="shared" ref="G15:G16" si="5">IF(ISBLANK(E6),"",E6)</f>
        <v>912859</v>
      </c>
      <c r="H15" s="853">
        <f t="shared" si="1"/>
        <v>888837</v>
      </c>
      <c r="I15" s="670">
        <f t="shared" si="1"/>
        <v>24022</v>
      </c>
      <c r="J15" s="211"/>
      <c r="K15" s="890">
        <f t="shared" ref="K15:K16" si="6">A6</f>
        <v>2021</v>
      </c>
      <c r="L15" s="853">
        <f t="shared" ref="L15:M16" si="7">IF(ISBLANK(H6),"",H6)</f>
        <v>4.4000000000000004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215020</v>
      </c>
      <c r="C16" s="888">
        <f t="shared" si="3"/>
        <v>198478</v>
      </c>
      <c r="D16" s="889">
        <f t="shared" si="3"/>
        <v>16542</v>
      </c>
      <c r="F16" s="891">
        <f t="shared" si="4"/>
        <v>2022</v>
      </c>
      <c r="G16" s="676">
        <f t="shared" si="5"/>
        <v>960212</v>
      </c>
      <c r="H16" s="676">
        <f t="shared" si="1"/>
        <v>913764</v>
      </c>
      <c r="I16" s="671">
        <f t="shared" si="1"/>
        <v>46448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174439</v>
      </c>
      <c r="C22" s="674">
        <f t="shared" ref="C22:D22" si="8">IF(ISBLANK(C5),"",C5)</f>
        <v>165857</v>
      </c>
      <c r="D22" s="669">
        <f t="shared" si="8"/>
        <v>8582</v>
      </c>
      <c r="F22" s="884">
        <f>A5</f>
        <v>2020</v>
      </c>
      <c r="G22" s="674">
        <f>IF(ISBLANK(E5),"",E5)</f>
        <v>828668</v>
      </c>
      <c r="H22" s="674">
        <f t="shared" ref="H22:I24" si="9">IF(ISBLANK(F5),"",F5)</f>
        <v>780813</v>
      </c>
      <c r="I22" s="669">
        <f t="shared" si="9"/>
        <v>47855</v>
      </c>
      <c r="J22" s="756"/>
      <c r="K22" s="884">
        <f>A5</f>
        <v>2020</v>
      </c>
      <c r="L22" s="674">
        <f>IF(ISBLANK(H5),"",H5)</f>
        <v>4.7</v>
      </c>
      <c r="M22" s="669">
        <f>IF(ISBLANK(I5),"",I5)</f>
        <v>5.6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209092</v>
      </c>
      <c r="C23" s="853">
        <f t="shared" si="11"/>
        <v>200341</v>
      </c>
      <c r="D23" s="670">
        <f t="shared" si="11"/>
        <v>8751</v>
      </c>
      <c r="F23" s="890">
        <f t="shared" ref="F23:F24" si="12">A6</f>
        <v>2021</v>
      </c>
      <c r="G23" s="853">
        <f t="shared" ref="G23:G24" si="13">IF(ISBLANK(E6),"",E6)</f>
        <v>912859</v>
      </c>
      <c r="H23" s="853">
        <f t="shared" si="9"/>
        <v>888837</v>
      </c>
      <c r="I23" s="670">
        <f t="shared" si="9"/>
        <v>24022</v>
      </c>
      <c r="J23" s="211"/>
      <c r="K23" s="890">
        <f t="shared" ref="K23:K24" si="14">A6</f>
        <v>2021</v>
      </c>
      <c r="L23" s="853">
        <f t="shared" ref="L23:M24" si="15">IF(ISBLANK(H6),"",H6)</f>
        <v>4.4000000000000004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215020</v>
      </c>
      <c r="C24" s="676">
        <f t="shared" si="11"/>
        <v>198478</v>
      </c>
      <c r="D24" s="671">
        <f t="shared" si="11"/>
        <v>16542</v>
      </c>
      <c r="F24" s="891">
        <f t="shared" si="12"/>
        <v>2022</v>
      </c>
      <c r="G24" s="676">
        <f t="shared" si="13"/>
        <v>960212</v>
      </c>
      <c r="H24" s="676">
        <f t="shared" si="9"/>
        <v>913764</v>
      </c>
      <c r="I24" s="671">
        <f t="shared" si="9"/>
        <v>46448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257</v>
      </c>
      <c r="C3" s="71">
        <v>152</v>
      </c>
      <c r="D3" s="71">
        <v>14.9</v>
      </c>
      <c r="F3" s="105" t="s">
        <v>537</v>
      </c>
      <c r="G3" s="97">
        <f>IF(ISBLANK(B3),"",B3)</f>
        <v>257</v>
      </c>
      <c r="H3" s="97">
        <f>IF(ISBLANK(B4),"",B4)</f>
        <v>373</v>
      </c>
      <c r="I3" s="97">
        <f>IF(ISBLANK(B5),"",B5)</f>
        <v>377</v>
      </c>
      <c r="J3" s="365"/>
    </row>
    <row r="4" spans="1:12" x14ac:dyDescent="0.25">
      <c r="A4" s="286">
        <v>2021</v>
      </c>
      <c r="B4" s="214">
        <v>373</v>
      </c>
      <c r="C4" s="214">
        <v>152</v>
      </c>
      <c r="D4" s="214">
        <v>15.3</v>
      </c>
      <c r="F4" s="130" t="s">
        <v>538</v>
      </c>
      <c r="G4" s="98">
        <f>IF(ISBLANK(C3),"",C3)</f>
        <v>152</v>
      </c>
      <c r="H4" s="98">
        <f>IF(ISBLANK(C4),"",C4)</f>
        <v>152</v>
      </c>
      <c r="I4" s="98">
        <f>IF(ISBLANK(C5),"",C5)</f>
        <v>209</v>
      </c>
      <c r="J4" s="365"/>
    </row>
    <row r="5" spans="1:12" x14ac:dyDescent="0.25">
      <c r="A5" s="218">
        <v>2022</v>
      </c>
      <c r="B5" s="168">
        <v>377</v>
      </c>
      <c r="C5" s="168">
        <v>209</v>
      </c>
      <c r="D5" s="168">
        <v>13.4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257</v>
      </c>
      <c r="H8" s="97">
        <f>IF(ISBLANK(B4),"",B4)</f>
        <v>373</v>
      </c>
      <c r="I8" s="97">
        <f>IF(ISBLANK(B5),"",B5)</f>
        <v>377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152</v>
      </c>
      <c r="H9" s="98">
        <f>IF(ISBLANK(C4),"",C4)</f>
        <v>152</v>
      </c>
      <c r="I9" s="98">
        <f>IF(ISBLANK(C5),"",C5)</f>
        <v>209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14.9</v>
      </c>
      <c r="H13" s="132">
        <f>IF(ISBLANK(D4),"",D4)</f>
        <v>15.3</v>
      </c>
      <c r="I13" s="132">
        <f>IF(ISBLANK(D5),"",D5)</f>
        <v>13.4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1589</v>
      </c>
      <c r="C4" s="110">
        <v>1568</v>
      </c>
      <c r="E4" s="29" t="s">
        <v>540</v>
      </c>
      <c r="F4" s="163">
        <f>B4/($B$22+$C$22)*100</f>
        <v>1.6344373585681959</v>
      </c>
      <c r="G4" s="163">
        <f>C4/($B$22+$C$22)*100</f>
        <v>1.612836864842625</v>
      </c>
      <c r="J4" s="29" t="s">
        <v>540</v>
      </c>
      <c r="K4" s="163">
        <f>G4</f>
        <v>1.612836864842625</v>
      </c>
    </row>
    <row r="5" spans="1:11" x14ac:dyDescent="0.25">
      <c r="A5" s="202" t="s">
        <v>541</v>
      </c>
      <c r="B5" s="212">
        <v>1819</v>
      </c>
      <c r="C5" s="160">
        <v>1916</v>
      </c>
      <c r="E5" s="29" t="s">
        <v>541</v>
      </c>
      <c r="F5" s="163">
        <f t="shared" ref="F5:G21" si="0">B5/($B$22+$C$22)*100</f>
        <v>1.8710141946101624</v>
      </c>
      <c r="G5" s="163">
        <f t="shared" si="0"/>
        <v>1.9707879037235136</v>
      </c>
      <c r="J5" s="29" t="s">
        <v>541</v>
      </c>
      <c r="K5" s="163">
        <f t="shared" ref="K5:K21" si="1">G5</f>
        <v>1.9707879037235136</v>
      </c>
    </row>
    <row r="6" spans="1:11" x14ac:dyDescent="0.25">
      <c r="A6" s="202" t="s">
        <v>542</v>
      </c>
      <c r="B6" s="212">
        <v>1863</v>
      </c>
      <c r="C6" s="160">
        <v>2115</v>
      </c>
      <c r="E6" s="29" t="s">
        <v>542</v>
      </c>
      <c r="F6" s="163">
        <f t="shared" si="0"/>
        <v>1.9162723719399299</v>
      </c>
      <c r="G6" s="163">
        <f t="shared" si="0"/>
        <v>2.1754782966467805</v>
      </c>
      <c r="J6" s="29" t="s">
        <v>542</v>
      </c>
      <c r="K6" s="163">
        <f t="shared" si="1"/>
        <v>2.1754782966467805</v>
      </c>
    </row>
    <row r="7" spans="1:11" x14ac:dyDescent="0.25">
      <c r="A7" s="202" t="s">
        <v>543</v>
      </c>
      <c r="B7" s="212">
        <v>2030</v>
      </c>
      <c r="C7" s="160">
        <v>2195</v>
      </c>
      <c r="E7" s="29" t="s">
        <v>543</v>
      </c>
      <c r="F7" s="163">
        <f t="shared" si="0"/>
        <v>2.0880477268051845</v>
      </c>
      <c r="G7" s="163">
        <f t="shared" si="0"/>
        <v>2.2577658917918124</v>
      </c>
      <c r="J7" s="29" t="s">
        <v>543</v>
      </c>
      <c r="K7" s="163">
        <f t="shared" si="1"/>
        <v>2.2577658917918124</v>
      </c>
    </row>
    <row r="8" spans="1:11" x14ac:dyDescent="0.25">
      <c r="A8" s="202" t="s">
        <v>544</v>
      </c>
      <c r="B8" s="212">
        <v>1979</v>
      </c>
      <c r="C8" s="160">
        <v>2108</v>
      </c>
      <c r="E8" s="29" t="s">
        <v>544</v>
      </c>
      <c r="F8" s="163">
        <f t="shared" si="0"/>
        <v>2.0355893849002262</v>
      </c>
      <c r="G8" s="163">
        <f t="shared" si="0"/>
        <v>2.1682781320715905</v>
      </c>
      <c r="J8" s="29" t="s">
        <v>544</v>
      </c>
      <c r="K8" s="163">
        <f t="shared" si="1"/>
        <v>2.1682781320715905</v>
      </c>
    </row>
    <row r="9" spans="1:11" x14ac:dyDescent="0.25">
      <c r="A9" s="202" t="s">
        <v>545</v>
      </c>
      <c r="B9" s="212">
        <v>2094</v>
      </c>
      <c r="C9" s="160">
        <v>2391</v>
      </c>
      <c r="E9" s="29" t="s">
        <v>545</v>
      </c>
      <c r="F9" s="163">
        <f t="shared" si="0"/>
        <v>2.1538778029212096</v>
      </c>
      <c r="G9" s="163">
        <f t="shared" si="0"/>
        <v>2.4593704998971408</v>
      </c>
      <c r="J9" s="29" t="s">
        <v>545</v>
      </c>
      <c r="K9" s="163">
        <f t="shared" si="1"/>
        <v>2.4593704998971408</v>
      </c>
    </row>
    <row r="10" spans="1:11" x14ac:dyDescent="0.25">
      <c r="A10" s="202" t="s">
        <v>546</v>
      </c>
      <c r="B10" s="212">
        <v>2245</v>
      </c>
      <c r="C10" s="160">
        <v>2528</v>
      </c>
      <c r="E10" s="29" t="s">
        <v>546</v>
      </c>
      <c r="F10" s="163">
        <f t="shared" si="0"/>
        <v>2.3091956387574575</v>
      </c>
      <c r="G10" s="163">
        <f t="shared" si="0"/>
        <v>2.6002880065830078</v>
      </c>
      <c r="J10" s="29" t="s">
        <v>546</v>
      </c>
      <c r="K10" s="163">
        <f t="shared" si="1"/>
        <v>2.6002880065830078</v>
      </c>
    </row>
    <row r="11" spans="1:11" x14ac:dyDescent="0.25">
      <c r="A11" s="202" t="s">
        <v>547</v>
      </c>
      <c r="B11" s="212">
        <v>2574</v>
      </c>
      <c r="C11" s="160">
        <v>2924</v>
      </c>
      <c r="E11" s="29" t="s">
        <v>547</v>
      </c>
      <c r="F11" s="163">
        <f t="shared" si="0"/>
        <v>2.6476033737914011</v>
      </c>
      <c r="G11" s="163">
        <f t="shared" si="0"/>
        <v>3.0076116025509152</v>
      </c>
      <c r="J11" s="29" t="s">
        <v>547</v>
      </c>
      <c r="K11" s="163">
        <f t="shared" si="1"/>
        <v>3.0076116025509152</v>
      </c>
    </row>
    <row r="12" spans="1:11" x14ac:dyDescent="0.25">
      <c r="A12" s="202" t="s">
        <v>548</v>
      </c>
      <c r="B12" s="212">
        <v>2853</v>
      </c>
      <c r="C12" s="160">
        <v>3181</v>
      </c>
      <c r="E12" s="29" t="s">
        <v>548</v>
      </c>
      <c r="F12" s="163">
        <f t="shared" si="0"/>
        <v>2.9345813618596996</v>
      </c>
      <c r="G12" s="163">
        <f t="shared" si="0"/>
        <v>3.2719605019543305</v>
      </c>
      <c r="J12" s="29" t="s">
        <v>548</v>
      </c>
      <c r="K12" s="163">
        <f t="shared" si="1"/>
        <v>3.2719605019543305</v>
      </c>
    </row>
    <row r="13" spans="1:11" x14ac:dyDescent="0.25">
      <c r="A13" s="202" t="s">
        <v>549</v>
      </c>
      <c r="B13" s="212">
        <v>3238</v>
      </c>
      <c r="C13" s="160">
        <v>3428</v>
      </c>
      <c r="E13" s="29" t="s">
        <v>549</v>
      </c>
      <c r="F13" s="163">
        <f t="shared" si="0"/>
        <v>3.330590413495166</v>
      </c>
      <c r="G13" s="163">
        <f t="shared" si="0"/>
        <v>3.5260234519646163</v>
      </c>
      <c r="J13" s="29" t="s">
        <v>549</v>
      </c>
      <c r="K13" s="163">
        <f t="shared" si="1"/>
        <v>3.5260234519646163</v>
      </c>
    </row>
    <row r="14" spans="1:11" x14ac:dyDescent="0.25">
      <c r="A14" s="202" t="s">
        <v>550</v>
      </c>
      <c r="B14" s="212">
        <v>3364</v>
      </c>
      <c r="C14" s="160">
        <v>3378</v>
      </c>
      <c r="E14" s="29" t="s">
        <v>550</v>
      </c>
      <c r="F14" s="163">
        <f t="shared" si="0"/>
        <v>3.4601933758485908</v>
      </c>
      <c r="G14" s="163">
        <f t="shared" si="0"/>
        <v>3.4745937049989712</v>
      </c>
      <c r="J14" s="29" t="s">
        <v>550</v>
      </c>
      <c r="K14" s="163">
        <f t="shared" si="1"/>
        <v>3.4745937049989712</v>
      </c>
    </row>
    <row r="15" spans="1:11" x14ac:dyDescent="0.25">
      <c r="A15" s="202" t="s">
        <v>551</v>
      </c>
      <c r="B15" s="212">
        <v>3424</v>
      </c>
      <c r="C15" s="160">
        <v>3232</v>
      </c>
      <c r="E15" s="29" t="s">
        <v>551</v>
      </c>
      <c r="F15" s="163">
        <f t="shared" si="0"/>
        <v>3.5219090722073645</v>
      </c>
      <c r="G15" s="163">
        <f t="shared" si="0"/>
        <v>3.3244188438592883</v>
      </c>
      <c r="J15" s="29" t="s">
        <v>551</v>
      </c>
      <c r="K15" s="163">
        <f t="shared" si="1"/>
        <v>3.3244188438592883</v>
      </c>
    </row>
    <row r="16" spans="1:11" x14ac:dyDescent="0.25">
      <c r="A16" s="202" t="s">
        <v>552</v>
      </c>
      <c r="B16" s="212">
        <v>3989</v>
      </c>
      <c r="C16" s="160">
        <v>3707</v>
      </c>
      <c r="E16" s="29" t="s">
        <v>552</v>
      </c>
      <c r="F16" s="163">
        <f t="shared" si="0"/>
        <v>4.1030652129191525</v>
      </c>
      <c r="G16" s="163">
        <f t="shared" si="0"/>
        <v>3.8130014400329149</v>
      </c>
      <c r="J16" s="29" t="s">
        <v>552</v>
      </c>
      <c r="K16" s="163">
        <f t="shared" si="1"/>
        <v>3.8130014400329149</v>
      </c>
    </row>
    <row r="17" spans="1:11" x14ac:dyDescent="0.25">
      <c r="A17" s="202" t="s">
        <v>553</v>
      </c>
      <c r="B17" s="212">
        <v>4757</v>
      </c>
      <c r="C17" s="160">
        <v>4103</v>
      </c>
      <c r="E17" s="29" t="s">
        <v>553</v>
      </c>
      <c r="F17" s="163">
        <f t="shared" si="0"/>
        <v>4.8930261263114589</v>
      </c>
      <c r="G17" s="163">
        <f t="shared" si="0"/>
        <v>4.2203250360008226</v>
      </c>
      <c r="J17" s="29" t="s">
        <v>553</v>
      </c>
      <c r="K17" s="163">
        <f t="shared" si="1"/>
        <v>4.2203250360008226</v>
      </c>
    </row>
    <row r="18" spans="1:11" x14ac:dyDescent="0.25">
      <c r="A18" s="202" t="s">
        <v>554</v>
      </c>
      <c r="B18" s="212">
        <v>5001</v>
      </c>
      <c r="C18" s="160">
        <v>3954</v>
      </c>
      <c r="E18" s="29" t="s">
        <v>554</v>
      </c>
      <c r="F18" s="163">
        <f t="shared" si="0"/>
        <v>5.1440032915038056</v>
      </c>
      <c r="G18" s="163">
        <f t="shared" si="0"/>
        <v>4.0670643900432015</v>
      </c>
      <c r="J18" s="29" t="s">
        <v>554</v>
      </c>
      <c r="K18" s="163">
        <f t="shared" si="1"/>
        <v>4.0670643900432015</v>
      </c>
    </row>
    <row r="19" spans="1:11" x14ac:dyDescent="0.25">
      <c r="A19" s="202" t="s">
        <v>555</v>
      </c>
      <c r="B19" s="212">
        <v>3009</v>
      </c>
      <c r="C19" s="160">
        <v>2247</v>
      </c>
      <c r="E19" s="29" t="s">
        <v>555</v>
      </c>
      <c r="F19" s="163">
        <f t="shared" si="0"/>
        <v>3.0950421723925117</v>
      </c>
      <c r="G19" s="163">
        <f t="shared" si="0"/>
        <v>2.3112528286360829</v>
      </c>
      <c r="J19" s="29" t="s">
        <v>555</v>
      </c>
      <c r="K19" s="163">
        <f t="shared" si="1"/>
        <v>2.3112528286360829</v>
      </c>
    </row>
    <row r="20" spans="1:11" x14ac:dyDescent="0.25">
      <c r="A20" s="202" t="s">
        <v>556</v>
      </c>
      <c r="B20" s="212">
        <v>2331</v>
      </c>
      <c r="C20" s="160">
        <v>1488</v>
      </c>
      <c r="E20" s="29" t="s">
        <v>556</v>
      </c>
      <c r="F20" s="163">
        <f t="shared" si="0"/>
        <v>2.3976548035383667</v>
      </c>
      <c r="G20" s="163">
        <f t="shared" si="0"/>
        <v>1.5305492696975931</v>
      </c>
      <c r="J20" s="29" t="s">
        <v>556</v>
      </c>
      <c r="K20" s="163">
        <f t="shared" si="1"/>
        <v>1.5305492696975931</v>
      </c>
    </row>
    <row r="21" spans="1:11" x14ac:dyDescent="0.25">
      <c r="A21" s="203" t="s">
        <v>557</v>
      </c>
      <c r="B21" s="72">
        <v>1619</v>
      </c>
      <c r="C21" s="111">
        <v>979</v>
      </c>
      <c r="E21" s="31" t="s">
        <v>557</v>
      </c>
      <c r="F21" s="163">
        <f t="shared" si="0"/>
        <v>1.665295206747583</v>
      </c>
      <c r="G21" s="163">
        <f t="shared" si="0"/>
        <v>1.0069944455873276</v>
      </c>
      <c r="J21" s="31" t="s">
        <v>557</v>
      </c>
      <c r="K21" s="210">
        <f t="shared" si="1"/>
        <v>1.0069944455873276</v>
      </c>
    </row>
    <row r="22" spans="1:11" x14ac:dyDescent="0.25">
      <c r="A22" s="309" t="s">
        <v>16</v>
      </c>
      <c r="B22" s="121">
        <f>SUM(B4:B21)</f>
        <v>49778</v>
      </c>
      <c r="C22" s="124">
        <f>SUM(C4:C21)</f>
        <v>47442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5002</v>
      </c>
      <c r="C3" s="110">
        <v>5111</v>
      </c>
      <c r="E3" s="297" t="s">
        <v>709</v>
      </c>
      <c r="F3" s="71">
        <v>59.53</v>
      </c>
      <c r="G3" s="71">
        <v>62.71</v>
      </c>
      <c r="K3" s="122" t="s">
        <v>16</v>
      </c>
      <c r="L3" s="71">
        <v>2.82</v>
      </c>
      <c r="M3" s="71">
        <v>2.5</v>
      </c>
    </row>
    <row r="4" spans="1:16" x14ac:dyDescent="0.25">
      <c r="A4" s="202" t="s">
        <v>704</v>
      </c>
      <c r="B4" s="212">
        <v>6248</v>
      </c>
      <c r="C4" s="160">
        <v>5417</v>
      </c>
      <c r="E4" s="298" t="s">
        <v>710</v>
      </c>
      <c r="F4" s="214">
        <v>35.76</v>
      </c>
      <c r="G4" s="214">
        <v>31.36</v>
      </c>
      <c r="K4" s="215" t="s">
        <v>212</v>
      </c>
      <c r="L4" s="214">
        <v>2.87</v>
      </c>
      <c r="M4" s="214">
        <v>2.52</v>
      </c>
      <c r="N4" s="211"/>
    </row>
    <row r="5" spans="1:16" x14ac:dyDescent="0.25">
      <c r="A5" s="202" t="s">
        <v>705</v>
      </c>
      <c r="B5" s="212">
        <v>5112</v>
      </c>
      <c r="C5" s="160">
        <v>2772</v>
      </c>
      <c r="E5" s="298" t="s">
        <v>711</v>
      </c>
      <c r="F5" s="214">
        <v>3.86</v>
      </c>
      <c r="G5" s="214">
        <v>4.78</v>
      </c>
      <c r="K5" s="123" t="s">
        <v>213</v>
      </c>
      <c r="L5" s="73">
        <v>2.76</v>
      </c>
      <c r="M5" s="73">
        <v>2.46</v>
      </c>
      <c r="N5" s="211"/>
    </row>
    <row r="6" spans="1:16" x14ac:dyDescent="0.25">
      <c r="A6" s="202" t="s">
        <v>706</v>
      </c>
      <c r="B6" s="212">
        <v>4370</v>
      </c>
      <c r="C6" s="160">
        <v>1984</v>
      </c>
      <c r="E6" s="298" t="s">
        <v>712</v>
      </c>
      <c r="F6" s="214">
        <v>0.66</v>
      </c>
      <c r="G6" s="214">
        <v>0.86</v>
      </c>
      <c r="K6" s="226"/>
      <c r="L6" s="164"/>
      <c r="M6" s="211"/>
    </row>
    <row r="7" spans="1:16" x14ac:dyDescent="0.25">
      <c r="A7" s="202" t="s">
        <v>707</v>
      </c>
      <c r="B7" s="212">
        <v>1844</v>
      </c>
      <c r="C7" s="160">
        <v>1405</v>
      </c>
      <c r="E7" s="299" t="s">
        <v>713</v>
      </c>
      <c r="F7" s="73">
        <v>0.2</v>
      </c>
      <c r="G7" s="73">
        <v>0.28000000000000003</v>
      </c>
      <c r="K7" s="227"/>
      <c r="L7" s="211"/>
      <c r="M7" s="211"/>
    </row>
    <row r="8" spans="1:16" x14ac:dyDescent="0.25">
      <c r="A8" s="203" t="s">
        <v>708</v>
      </c>
      <c r="B8" s="72">
        <v>1427</v>
      </c>
      <c r="C8" s="111">
        <v>1753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27.71391389220258</v>
      </c>
      <c r="C13" s="301">
        <f>B3/SUM(B3:B8)*100</f>
        <v>20.839061783943674</v>
      </c>
      <c r="E13" s="217" t="s">
        <v>836</v>
      </c>
      <c r="F13" s="289">
        <f>IF(ISBLANK(F3),"",F3)</f>
        <v>59.53</v>
      </c>
      <c r="G13" s="289">
        <f>IF(ISBLANK(G3),"",G3)</f>
        <v>62.71</v>
      </c>
    </row>
    <row r="14" spans="1:16" x14ac:dyDescent="0.25">
      <c r="A14" s="220" t="s">
        <v>825</v>
      </c>
      <c r="B14" s="305">
        <f>C4/SUM(C3:C8)*100</f>
        <v>29.373169938184578</v>
      </c>
      <c r="C14" s="302">
        <f>B4/SUM(B3:B8)*100</f>
        <v>26.030079573386661</v>
      </c>
      <c r="E14" s="286" t="s">
        <v>837</v>
      </c>
      <c r="F14" s="290">
        <f t="shared" ref="F14:G17" si="0">IF(ISBLANK(F4),"",F4)</f>
        <v>35.76</v>
      </c>
      <c r="G14" s="290">
        <f t="shared" si="0"/>
        <v>31.36</v>
      </c>
    </row>
    <row r="15" spans="1:16" x14ac:dyDescent="0.25">
      <c r="A15" s="220" t="s">
        <v>826</v>
      </c>
      <c r="B15" s="305">
        <f>C5/SUM(C3:C8)*100</f>
        <v>15.030907710660449</v>
      </c>
      <c r="C15" s="302">
        <f>B5/SUM(B3:B8)*100</f>
        <v>21.297337832770904</v>
      </c>
      <c r="E15" s="286" t="s">
        <v>838</v>
      </c>
      <c r="F15" s="290">
        <f t="shared" si="0"/>
        <v>3.86</v>
      </c>
      <c r="G15" s="290">
        <f t="shared" si="0"/>
        <v>4.78</v>
      </c>
    </row>
    <row r="16" spans="1:16" x14ac:dyDescent="0.25">
      <c r="A16" s="220" t="s">
        <v>827</v>
      </c>
      <c r="B16" s="305">
        <f>C6/SUM(C3:C8)*100</f>
        <v>10.758052271987854</v>
      </c>
      <c r="C16" s="302">
        <f>B6/SUM(B3:B8)*100</f>
        <v>18.206057576136317</v>
      </c>
      <c r="E16" s="286" t="s">
        <v>839</v>
      </c>
      <c r="F16" s="290">
        <f t="shared" si="0"/>
        <v>0.66</v>
      </c>
      <c r="G16" s="290">
        <f t="shared" si="0"/>
        <v>0.86</v>
      </c>
    </row>
    <row r="17" spans="1:18" x14ac:dyDescent="0.25">
      <c r="A17" s="220" t="s">
        <v>828</v>
      </c>
      <c r="B17" s="305">
        <f>C7/SUM(C3:C8)*100</f>
        <v>7.618479557531721</v>
      </c>
      <c r="C17" s="302">
        <f>B7/SUM(B3:B8)*100</f>
        <v>7.6823730367037451</v>
      </c>
      <c r="E17" s="219" t="s">
        <v>840</v>
      </c>
      <c r="F17" s="291">
        <f t="shared" si="0"/>
        <v>0.2</v>
      </c>
      <c r="G17" s="291">
        <f t="shared" si="0"/>
        <v>0.28000000000000003</v>
      </c>
    </row>
    <row r="18" spans="1:18" x14ac:dyDescent="0.25">
      <c r="A18" s="221" t="s">
        <v>829</v>
      </c>
      <c r="B18" s="306">
        <f>C8/SUM(C3:C8)*100</f>
        <v>9.505476629432815</v>
      </c>
      <c r="C18" s="303">
        <f>B8/SUM(B3:B8)*100</f>
        <v>5.9450901970587005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27.71391389220258</v>
      </c>
      <c r="C22" s="301">
        <f>C13</f>
        <v>20.839061783943674</v>
      </c>
    </row>
    <row r="23" spans="1:18" x14ac:dyDescent="0.25">
      <c r="A23" s="220" t="s">
        <v>831</v>
      </c>
      <c r="B23" s="305">
        <f t="shared" ref="B23:C27" si="1">B14</f>
        <v>29.373169938184578</v>
      </c>
      <c r="C23" s="302">
        <f t="shared" si="1"/>
        <v>26.030079573386661</v>
      </c>
    </row>
    <row r="24" spans="1:18" x14ac:dyDescent="0.25">
      <c r="A24" s="307" t="s">
        <v>832</v>
      </c>
      <c r="B24" s="305">
        <f t="shared" si="1"/>
        <v>15.030907710660449</v>
      </c>
      <c r="C24" s="302">
        <f t="shared" si="1"/>
        <v>21.297337832770904</v>
      </c>
    </row>
    <row r="25" spans="1:18" x14ac:dyDescent="0.25">
      <c r="A25" s="220" t="s">
        <v>833</v>
      </c>
      <c r="B25" s="305">
        <f t="shared" si="1"/>
        <v>10.758052271987854</v>
      </c>
      <c r="C25" s="302">
        <f t="shared" si="1"/>
        <v>18.206057576136317</v>
      </c>
    </row>
    <row r="26" spans="1:18" x14ac:dyDescent="0.25">
      <c r="A26" s="220" t="s">
        <v>834</v>
      </c>
      <c r="B26" s="305">
        <f t="shared" si="1"/>
        <v>7.618479557531721</v>
      </c>
      <c r="C26" s="302">
        <f t="shared" si="1"/>
        <v>7.6823730367037451</v>
      </c>
    </row>
    <row r="27" spans="1:18" x14ac:dyDescent="0.25">
      <c r="A27" s="308" t="s">
        <v>835</v>
      </c>
      <c r="B27" s="306">
        <f t="shared" si="1"/>
        <v>9.505476629432815</v>
      </c>
      <c r="C27" s="303">
        <f t="shared" si="1"/>
        <v>5.9450901970587005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6898</v>
      </c>
      <c r="C34" s="110">
        <v>4908</v>
      </c>
      <c r="E34" s="297" t="s">
        <v>709</v>
      </c>
      <c r="F34" s="71">
        <v>62.71</v>
      </c>
      <c r="G34" s="211"/>
      <c r="K34" s="122" t="s">
        <v>16</v>
      </c>
      <c r="L34" s="71">
        <v>2.5</v>
      </c>
      <c r="M34" s="211"/>
    </row>
    <row r="35" spans="1:16" x14ac:dyDescent="0.25">
      <c r="A35" s="202" t="s">
        <v>704</v>
      </c>
      <c r="B35" s="212">
        <v>6591</v>
      </c>
      <c r="C35" s="160">
        <v>4651</v>
      </c>
      <c r="E35" s="298" t="s">
        <v>710</v>
      </c>
      <c r="F35" s="214">
        <v>31.36</v>
      </c>
      <c r="G35" s="211"/>
      <c r="K35" s="215" t="s">
        <v>212</v>
      </c>
      <c r="L35" s="214">
        <v>2.52</v>
      </c>
      <c r="M35" s="211"/>
      <c r="N35" s="29" t="s">
        <v>876</v>
      </c>
    </row>
    <row r="36" spans="1:16" x14ac:dyDescent="0.25">
      <c r="A36" s="202" t="s">
        <v>705</v>
      </c>
      <c r="B36" s="212">
        <v>4499</v>
      </c>
      <c r="C36" s="160">
        <v>2217</v>
      </c>
      <c r="E36" s="298" t="s">
        <v>711</v>
      </c>
      <c r="F36" s="214">
        <v>4.78</v>
      </c>
      <c r="G36" s="211"/>
      <c r="K36" s="123" t="s">
        <v>213</v>
      </c>
      <c r="L36" s="73">
        <v>2.46</v>
      </c>
      <c r="M36" s="211"/>
      <c r="N36" s="288">
        <v>2022</v>
      </c>
    </row>
    <row r="37" spans="1:16" x14ac:dyDescent="0.25">
      <c r="A37" s="202" t="s">
        <v>706</v>
      </c>
      <c r="B37" s="212">
        <v>3289</v>
      </c>
      <c r="C37" s="160">
        <v>1455</v>
      </c>
      <c r="E37" s="298" t="s">
        <v>712</v>
      </c>
      <c r="F37" s="214">
        <v>0.86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1349</v>
      </c>
      <c r="C38" s="160">
        <v>890</v>
      </c>
      <c r="E38" s="299" t="s">
        <v>713</v>
      </c>
      <c r="F38" s="73">
        <v>0.28000000000000003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906</v>
      </c>
      <c r="C39" s="111">
        <v>861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32.759311173408094</v>
      </c>
      <c r="C44" s="301">
        <f>B34/SUM(B34:B39)*100</f>
        <v>29.313275539690636</v>
      </c>
      <c r="E44" s="217" t="s">
        <v>836</v>
      </c>
      <c r="F44" s="289">
        <f>IF(ISBLANK(F34),"",F34)</f>
        <v>62.71</v>
      </c>
    </row>
    <row r="45" spans="1:16" x14ac:dyDescent="0.25">
      <c r="A45" s="220" t="s">
        <v>825</v>
      </c>
      <c r="B45" s="305">
        <f>C35/SUM(C34:C39)*100</f>
        <v>31.043919369910562</v>
      </c>
      <c r="C45" s="302">
        <f>B35/SUM(B34:B39)*100</f>
        <v>28.008669046404894</v>
      </c>
      <c r="E45" s="286" t="s">
        <v>837</v>
      </c>
      <c r="F45" s="290">
        <f t="shared" ref="F45:F48" si="2">IF(ISBLANK(F35),"",F35)</f>
        <v>31.36</v>
      </c>
    </row>
    <row r="46" spans="1:16" x14ac:dyDescent="0.25">
      <c r="A46" s="220" t="s">
        <v>826</v>
      </c>
      <c r="B46" s="305">
        <f>C36/SUM(C34:C39)*100</f>
        <v>14.797757308770523</v>
      </c>
      <c r="C46" s="302">
        <f>B36/SUM(B34:B39)*100</f>
        <v>19.118646948835625</v>
      </c>
      <c r="E46" s="286" t="s">
        <v>838</v>
      </c>
      <c r="F46" s="290">
        <f t="shared" si="2"/>
        <v>4.78</v>
      </c>
    </row>
    <row r="47" spans="1:16" x14ac:dyDescent="0.25">
      <c r="A47" s="220" t="s">
        <v>827</v>
      </c>
      <c r="B47" s="305">
        <f>C37/SUM(C34:C39)*100</f>
        <v>9.7116539847817389</v>
      </c>
      <c r="C47" s="302">
        <f>B37/SUM(B34:B39)*100</f>
        <v>13.976712561618221</v>
      </c>
      <c r="E47" s="286" t="s">
        <v>839</v>
      </c>
      <c r="F47" s="290">
        <f t="shared" si="2"/>
        <v>0.86</v>
      </c>
    </row>
    <row r="48" spans="1:16" x14ac:dyDescent="0.25">
      <c r="A48" s="220" t="s">
        <v>828</v>
      </c>
      <c r="B48" s="305">
        <f>C38/SUM(C34:C39)*100</f>
        <v>5.9404618875984516</v>
      </c>
      <c r="C48" s="302">
        <f>B38/SUM(B34:B39)*100</f>
        <v>5.7326194118646949</v>
      </c>
      <c r="E48" s="219" t="s">
        <v>840</v>
      </c>
      <c r="F48" s="291">
        <f t="shared" si="2"/>
        <v>0.28000000000000003</v>
      </c>
    </row>
    <row r="49" spans="1:3" x14ac:dyDescent="0.25">
      <c r="A49" s="221" t="s">
        <v>829</v>
      </c>
      <c r="B49" s="306">
        <f>C39/SUM(C34:C39)*100</f>
        <v>5.7468962755306361</v>
      </c>
      <c r="C49" s="303">
        <f>B39/SUM(B34:B39)*100</f>
        <v>3.8500764915859258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32.759311173408094</v>
      </c>
      <c r="C53" s="301">
        <f>C44</f>
        <v>29.313275539690636</v>
      </c>
    </row>
    <row r="54" spans="1:3" x14ac:dyDescent="0.25">
      <c r="A54" s="220" t="s">
        <v>831</v>
      </c>
      <c r="B54" s="305">
        <f t="shared" ref="B54:C54" si="3">B45</f>
        <v>31.043919369910562</v>
      </c>
      <c r="C54" s="302">
        <f t="shared" si="3"/>
        <v>28.008669046404894</v>
      </c>
    </row>
    <row r="55" spans="1:3" x14ac:dyDescent="0.25">
      <c r="A55" s="307" t="s">
        <v>832</v>
      </c>
      <c r="B55" s="305">
        <f t="shared" ref="B55:C55" si="4">B46</f>
        <v>14.797757308770523</v>
      </c>
      <c r="C55" s="302">
        <f t="shared" si="4"/>
        <v>19.118646948835625</v>
      </c>
    </row>
    <row r="56" spans="1:3" x14ac:dyDescent="0.25">
      <c r="A56" s="220" t="s">
        <v>833</v>
      </c>
      <c r="B56" s="305">
        <f t="shared" ref="B56:C56" si="5">B47</f>
        <v>9.7116539847817389</v>
      </c>
      <c r="C56" s="302">
        <f t="shared" si="5"/>
        <v>13.976712561618221</v>
      </c>
    </row>
    <row r="57" spans="1:3" x14ac:dyDescent="0.25">
      <c r="A57" s="220" t="s">
        <v>834</v>
      </c>
      <c r="B57" s="305">
        <f t="shared" ref="B57:C57" si="6">B48</f>
        <v>5.9404618875984516</v>
      </c>
      <c r="C57" s="302">
        <f t="shared" si="6"/>
        <v>5.7326194118646949</v>
      </c>
    </row>
    <row r="58" spans="1:3" x14ac:dyDescent="0.25">
      <c r="A58" s="308" t="s">
        <v>835</v>
      </c>
      <c r="B58" s="306">
        <f t="shared" ref="B58:C58" si="7">B49</f>
        <v>5.7468962755306361</v>
      </c>
      <c r="C58" s="303">
        <f t="shared" si="7"/>
        <v>3.8500764915859258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2024-04-25T06:20:21Z</dcterms:modified>
</cp:coreProperties>
</file>